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Transp\Documents\ADMINISTRACION 2021 2024\PORTAL TRANSPARENCIA 2022 2024\GLADIS\"/>
    </mc:Choice>
  </mc:AlternateContent>
  <bookViews>
    <workbookView xWindow="0" yWindow="0" windowWidth="28800" windowHeight="12330"/>
  </bookViews>
  <sheets>
    <sheet name="PROY. INV. MPAL." sheetId="6" r:id="rId1"/>
    <sheet name="PROY. INV. CONV." sheetId="4" r:id="rId2"/>
    <sheet name="GASTO CORRIENTE" sheetId="10" r:id="rId3"/>
  </sheets>
  <definedNames>
    <definedName name="_xlnm.Print_Area" localSheetId="0">'PROY. INV. MPAL.'!$A$1:$G$155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1" i="6" l="1"/>
  <c r="D60" i="6"/>
  <c r="D119" i="6"/>
  <c r="D84" i="6"/>
  <c r="D30" i="6"/>
  <c r="D17" i="6"/>
  <c r="D15" i="6"/>
  <c r="D12" i="6" l="1"/>
  <c r="D9" i="6" s="1"/>
  <c r="D71" i="10" l="1"/>
  <c r="D35" i="10"/>
  <c r="E50" i="4" l="1"/>
  <c r="E49" i="4" s="1"/>
  <c r="C78" i="10"/>
  <c r="E46" i="10"/>
  <c r="D46" i="10"/>
  <c r="C46" i="10"/>
  <c r="D26" i="10"/>
  <c r="D2" i="10" s="1"/>
  <c r="E2" i="10"/>
  <c r="C2" i="10"/>
  <c r="E45" i="4" l="1"/>
  <c r="E44" i="4"/>
  <c r="E40" i="4" s="1"/>
  <c r="E20" i="4"/>
  <c r="E19" i="4" s="1"/>
  <c r="E12" i="4"/>
  <c r="E11" i="4" s="1"/>
  <c r="D49" i="6" l="1"/>
  <c r="D43" i="6" s="1"/>
  <c r="D8" i="6" s="1"/>
  <c r="E68" i="4" l="1"/>
  <c r="E72" i="4" l="1"/>
  <c r="E15" i="4"/>
  <c r="E14" i="4" s="1"/>
  <c r="E10" i="4" l="1"/>
</calcChain>
</file>

<file path=xl/sharedStrings.xml><?xml version="1.0" encoding="utf-8"?>
<sst xmlns="http://schemas.openxmlformats.org/spreadsheetml/2006/main" count="538" uniqueCount="304">
  <si>
    <t>PROYECTOS DE INVERSION MUNICIPAL</t>
  </si>
  <si>
    <t>PR</t>
  </si>
  <si>
    <t>DESCRIPCION DEL PROYECTO</t>
  </si>
  <si>
    <t>INVERSION ESTIMADA (PESOS)</t>
  </si>
  <si>
    <t>METAS</t>
  </si>
  <si>
    <t>FISICAS</t>
  </si>
  <si>
    <t>BENEFICIARIOS</t>
  </si>
  <si>
    <t>ESTRUCTURA FINANCIERA</t>
  </si>
  <si>
    <t>FED. Y/O EST.</t>
  </si>
  <si>
    <t>MUNICIPAL</t>
  </si>
  <si>
    <t>POA-4</t>
  </si>
  <si>
    <t>POA-3</t>
  </si>
  <si>
    <t xml:space="preserve">MUNICIPIO: NOGALES, SONORA, MEXICO </t>
  </si>
  <si>
    <t>PROYECTOS DE INVERSION CONVENIDOS</t>
  </si>
  <si>
    <t xml:space="preserve">FISM </t>
  </si>
  <si>
    <t>ELECTRIFICACIONES</t>
  </si>
  <si>
    <t xml:space="preserve">RED DE DRENAJE </t>
  </si>
  <si>
    <t>RED DE AGUA POTABLE</t>
  </si>
  <si>
    <t>PAVIMENTACION</t>
  </si>
  <si>
    <t>OTROS</t>
  </si>
  <si>
    <t>CECOP</t>
  </si>
  <si>
    <t>CONSTRUCCION Y REHABILITACION DE CALLES</t>
  </si>
  <si>
    <t xml:space="preserve">FISICAS </t>
  </si>
  <si>
    <t>PROGRAMA OPERATIVO ANUAL 2022</t>
  </si>
  <si>
    <t>CONSTRUCCION DE VIAS DE COMUNICACIÓN</t>
  </si>
  <si>
    <t>1 lote</t>
  </si>
  <si>
    <t>Construcción De Escalinata En Calle Rio Papaloapan Entre Callejón Aguirre Y Calle Embarcadero</t>
  </si>
  <si>
    <t>EL01F</t>
  </si>
  <si>
    <t>PA01M</t>
  </si>
  <si>
    <t>PA06M</t>
  </si>
  <si>
    <t>ES04M</t>
  </si>
  <si>
    <t>ES05M</t>
  </si>
  <si>
    <t>CM01M</t>
  </si>
  <si>
    <t>IE03M</t>
  </si>
  <si>
    <t>IE04M</t>
  </si>
  <si>
    <t>IE05M</t>
  </si>
  <si>
    <t>IE06M</t>
  </si>
  <si>
    <t>IE07M</t>
  </si>
  <si>
    <t>IE10M</t>
  </si>
  <si>
    <t>IE12M</t>
  </si>
  <si>
    <t>IE13M</t>
  </si>
  <si>
    <t>ED01M</t>
  </si>
  <si>
    <t>BA01M</t>
  </si>
  <si>
    <t>BA02M</t>
  </si>
  <si>
    <t>AP01F</t>
  </si>
  <si>
    <t>1 Lote</t>
  </si>
  <si>
    <t xml:space="preserve">Construcción </t>
  </si>
  <si>
    <t>Remodelación y Rehabilitación</t>
  </si>
  <si>
    <t>Conservación y Mantenimiento</t>
  </si>
  <si>
    <t>OP01M</t>
  </si>
  <si>
    <t>Equipamiento urbano</t>
  </si>
  <si>
    <t xml:space="preserve">Pavimentación Con Concreto Hidráulico De La Calle Portezuelos Entre Calle Sierra Aconchi Y Sierra Ploma Buenos Aires </t>
  </si>
  <si>
    <t>ID01M</t>
  </si>
  <si>
    <t>SE01M</t>
  </si>
  <si>
    <t>SE02M</t>
  </si>
  <si>
    <t>SE03M</t>
  </si>
  <si>
    <t>SE04M</t>
  </si>
  <si>
    <t>CM03M</t>
  </si>
  <si>
    <t>Comunidad en Gral.</t>
  </si>
  <si>
    <t>PR01M</t>
  </si>
  <si>
    <t>Prodim (Compra Y Adquisición De Equipo De Computo Y Mobiliario</t>
  </si>
  <si>
    <t xml:space="preserve">Indirectos </t>
  </si>
  <si>
    <t>EQ01F</t>
  </si>
  <si>
    <t>ES02F</t>
  </si>
  <si>
    <t>Egresos Aprobado</t>
  </si>
  <si>
    <t>COORDINACION ADMINISTRATIVA</t>
  </si>
  <si>
    <t>Materiales, útiles y equipos menores de oficina</t>
  </si>
  <si>
    <t>Materiales y útiles de impresión y reproducción</t>
  </si>
  <si>
    <t>Material de limpieza</t>
  </si>
  <si>
    <t>Productos alimenticios para el personal en las instalaciones</t>
  </si>
  <si>
    <t>Utensilios para el servicio de alimentación</t>
  </si>
  <si>
    <t>Cemento y productos de concreto</t>
  </si>
  <si>
    <t>Madera y productos de madera</t>
  </si>
  <si>
    <t>Material eléctrico y electrónico</t>
  </si>
  <si>
    <t>Otros materiales y artículos de construcción y reparación</t>
  </si>
  <si>
    <t>Productos químicos básicos</t>
  </si>
  <si>
    <t xml:space="preserve"> Combustibles</t>
  </si>
  <si>
    <t xml:space="preserve"> Lubricantes y Aditivos</t>
  </si>
  <si>
    <t>Vestuario y uniformes</t>
  </si>
  <si>
    <t>Prendas de seguridad y protección personal</t>
  </si>
  <si>
    <t>Prendas de protección  para seguridad pública y nacional</t>
  </si>
  <si>
    <t>Herramientas menores</t>
  </si>
  <si>
    <t xml:space="preserve"> Refacciones y accesorios menores de edificios</t>
  </si>
  <si>
    <t>Refacciones y accesorios menores de mobiliario y equipo de administración, educacional y recreativo</t>
  </si>
  <si>
    <t>Refacciones y accesorios menores de equipo de computo y             tecnologías de la información</t>
  </si>
  <si>
    <t xml:space="preserve"> Refacciones y accesorios menores de equipo de transporte</t>
  </si>
  <si>
    <t>Refacciones y accesorios menores de maquinaria y otros equipos</t>
  </si>
  <si>
    <t>Servicio de alumbrado público</t>
  </si>
  <si>
    <t>Telefonía tradicional</t>
  </si>
  <si>
    <t>Servicio Postal</t>
  </si>
  <si>
    <t>Arrendamiento de muebles, maquinaria y equipo</t>
  </si>
  <si>
    <t>Servicios de diseño, arquitectura, ingeniería y actividades relacionadas.</t>
  </si>
  <si>
    <t>Impresiones y publicaciones oficiales</t>
  </si>
  <si>
    <t>Licitaciones, convenios y  convocatorias</t>
  </si>
  <si>
    <t>Fletes y maniobras</t>
  </si>
  <si>
    <t>Mantenimiento y conservación de inmuebles</t>
  </si>
  <si>
    <t>Mantenimiento y conservación de mobiliario y equipo</t>
  </si>
  <si>
    <t>Mantenimiento y conservación de equipo de transporte</t>
  </si>
  <si>
    <t>Mantenimiento y conservación de herramientas, maquinas herramientas, instrumentos, útiles y equipo.</t>
  </si>
  <si>
    <t>Viáticos en el País</t>
  </si>
  <si>
    <t>Gastos de orden social y cultural</t>
  </si>
  <si>
    <t>Impuestos y derechos</t>
  </si>
  <si>
    <t>Gastos pro daños a terceros</t>
  </si>
  <si>
    <t>Muebles de oficina y estantería</t>
  </si>
  <si>
    <t>Automóviles y camiones</t>
  </si>
  <si>
    <t>Maquinaria y equipo de construcción</t>
  </si>
  <si>
    <t>Renta de maquinaria para limpieza de canales y conformado de terracerías y terrenos</t>
  </si>
  <si>
    <t>Construcción y ampliación</t>
  </si>
  <si>
    <t>AV01F</t>
  </si>
  <si>
    <t>Rehabilitación de infraestructura deportiva</t>
  </si>
  <si>
    <t>ID02M</t>
  </si>
  <si>
    <t>Mejoramiento Parque El Represo</t>
  </si>
  <si>
    <t>Rehabilitación de centros comunitarios</t>
  </si>
  <si>
    <t>Estudios y proyectos</t>
  </si>
  <si>
    <t>Estudio Integral De Movilidad Urbana Y Transporte</t>
  </si>
  <si>
    <t>1 Proyecto</t>
  </si>
  <si>
    <t>Construcción de escalinata  Sierra San Lorenzo, colonia Benito Juárez</t>
  </si>
  <si>
    <t>Construcción de Escalinata sierra pinito   (cofre de perote), colonia Buenos Aires</t>
  </si>
  <si>
    <t>Construcción de escalinta torre san judas(SAN PEDRO)  entre torre eiffel y san antonio  , colonia Las Torres</t>
  </si>
  <si>
    <t>Construcción de escalinata de la certa entre calle del tauro y Rubén Pujol, colonia cts-croc</t>
  </si>
  <si>
    <r>
      <t>59.97 m</t>
    </r>
    <r>
      <rPr>
        <sz val="11"/>
        <color theme="1"/>
        <rFont val="Calibri"/>
        <family val="2"/>
        <scheme val="minor"/>
      </rPr>
      <t>²</t>
    </r>
  </si>
  <si>
    <r>
      <t>77.82 m</t>
    </r>
    <r>
      <rPr>
        <sz val="11"/>
        <color theme="1"/>
        <rFont val="Calibri"/>
        <family val="2"/>
        <scheme val="minor"/>
      </rPr>
      <t>²</t>
    </r>
  </si>
  <si>
    <t>45.6 m²</t>
  </si>
  <si>
    <r>
      <t>160.16 m</t>
    </r>
    <r>
      <rPr>
        <sz val="11"/>
        <color theme="1"/>
        <rFont val="Calibri"/>
        <family val="2"/>
        <scheme val="minor"/>
      </rPr>
      <t>²</t>
    </r>
  </si>
  <si>
    <r>
      <t>84.1 m</t>
    </r>
    <r>
      <rPr>
        <sz val="11"/>
        <color theme="1"/>
        <rFont val="Calibri"/>
        <family val="2"/>
        <scheme val="minor"/>
      </rPr>
      <t>²</t>
    </r>
  </si>
  <si>
    <r>
      <t>55.6 m</t>
    </r>
    <r>
      <rPr>
        <sz val="11"/>
        <rFont val="Calibri"/>
        <family val="2"/>
      </rPr>
      <t>²</t>
    </r>
  </si>
  <si>
    <t>MI01M</t>
  </si>
  <si>
    <t>PROGRAMA OPERATIVO ANUAL 2023</t>
  </si>
  <si>
    <t>Señalizacion Vertical del Sistema Autoguia</t>
  </si>
  <si>
    <t xml:space="preserve">Señalización vertical Ejido Mascareñas </t>
  </si>
  <si>
    <t>Ejido mascareñas</t>
  </si>
  <si>
    <t>Ejido Cibuta</t>
  </si>
  <si>
    <t>Asignación y señalización de espacios destinados al estacionamiento de bicicletas y motocicletas</t>
  </si>
  <si>
    <t>SE05M</t>
  </si>
  <si>
    <t>1 Sistema</t>
  </si>
  <si>
    <t>1 Ejido</t>
  </si>
  <si>
    <t>1 Ejjido</t>
  </si>
  <si>
    <t>Pavimentación con concreto hidráulico en Ave. Hidalgo segunda etapa</t>
  </si>
  <si>
    <t>2967.78 m2</t>
  </si>
  <si>
    <r>
      <t>1530.88 m</t>
    </r>
    <r>
      <rPr>
        <sz val="11"/>
        <color theme="1"/>
        <rFont val="Calibri"/>
        <family val="2"/>
        <scheme val="minor"/>
      </rPr>
      <t>²</t>
    </r>
  </si>
  <si>
    <r>
      <t>999.81 m</t>
    </r>
    <r>
      <rPr>
        <sz val="11"/>
        <color theme="1"/>
        <rFont val="Calibri"/>
        <family val="2"/>
        <scheme val="minor"/>
      </rPr>
      <t>²</t>
    </r>
  </si>
  <si>
    <r>
      <t>2142.65 m</t>
    </r>
    <r>
      <rPr>
        <sz val="11"/>
        <color theme="1"/>
        <rFont val="Calibri"/>
        <family val="2"/>
        <scheme val="minor"/>
      </rPr>
      <t>²</t>
    </r>
  </si>
  <si>
    <t>Pavimentación  calle Artículo 27</t>
  </si>
  <si>
    <r>
      <t>1729.24 m</t>
    </r>
    <r>
      <rPr>
        <sz val="11"/>
        <color theme="1"/>
        <rFont val="Calibri"/>
        <family val="2"/>
        <scheme val="minor"/>
      </rPr>
      <t>²</t>
    </r>
  </si>
  <si>
    <r>
      <t>1200.16 m</t>
    </r>
    <r>
      <rPr>
        <sz val="11"/>
        <color theme="1"/>
        <rFont val="Calibri"/>
        <family val="2"/>
        <scheme val="minor"/>
      </rPr>
      <t>²</t>
    </r>
  </si>
  <si>
    <r>
      <t>534.22 m</t>
    </r>
    <r>
      <rPr>
        <sz val="11"/>
        <color theme="1"/>
        <rFont val="Calibri"/>
        <family val="2"/>
        <scheme val="minor"/>
      </rPr>
      <t>²</t>
    </r>
  </si>
  <si>
    <t>Pavimentacion en calle Camino de Lisboa entre Calle Via de Veira y Av. Del Perdón</t>
  </si>
  <si>
    <t>10 paraderos</t>
  </si>
  <si>
    <t>Construcción de escalinata Roberto Fierro, colonia municipal</t>
  </si>
  <si>
    <t>Aplicación De Pintura En Aulas Parte Interior Y Exterior En Escuela  Primaria Gustavo Lamas</t>
  </si>
  <si>
    <t xml:space="preserve">Remodelación De Campo De Beisbol En  Poblado De Mascareñas </t>
  </si>
  <si>
    <t xml:space="preserve">Campanario En Iglesia San Juan Diego </t>
  </si>
  <si>
    <t>Pavimentación Frente Principal Frente  Al Plantel Escuela Primaria Alfonso Villalvazo</t>
  </si>
  <si>
    <t>construcción De Tejaban (Tercera Etapa )Escuela Primaria Abelardo L. Rodríguez</t>
  </si>
  <si>
    <t>Construcción De Tejaban (Segunda Etapa) En Cancha De Basquetbol Escuela Primaria Ignacio W. Covarrubias.</t>
  </si>
  <si>
    <t>Suministro Y Colocación De  Vitropiso En Aulas Y fabricación De Gradas En La Escuela Primaria Sonora</t>
  </si>
  <si>
    <t>construcción De área Verde  En Escuela Primaria Enrique Quijada</t>
  </si>
  <si>
    <t xml:space="preserve">Reparación De Cerco Y remodelación De Baños Y construcción De Fosa Séptica  En Telesecundaria De Cibuta </t>
  </si>
  <si>
    <t>Construcción De Cisterna En CONALEP</t>
  </si>
  <si>
    <t xml:space="preserve">Impermeabilización  De Techos En UNIVERSIDAD TECNOLOGICA DE NOGALES </t>
  </si>
  <si>
    <t xml:space="preserve">Pavimentación De Calle  Conquistadores </t>
  </si>
  <si>
    <t xml:space="preserve">Terminado De CAPILLA SAN JUDAS TADEO EN EJIDO DE CIBUTA </t>
  </si>
  <si>
    <t xml:space="preserve">Enjarre De Muros En Salón Del SINDICATO UNICO DE TRABAJADORES AL SERVICIO DEL MUNICIPIO E INSTITUCIONES DESCENTRALIZADAS DE NOGALES SONORA </t>
  </si>
  <si>
    <t>Sala Multiusos  En Segundo Nivel  Capilla San José Sánchez Del Rio</t>
  </si>
  <si>
    <t>Centro De Culto Religio Iglesia De Dios En México Centro Adonai</t>
  </si>
  <si>
    <t>Oficinas Y Centro De Reunión (Segundo Nivel)</t>
  </si>
  <si>
    <t>Rehabilitación, construcción de topes y guarniciones</t>
  </si>
  <si>
    <t>CONSERVACIÓN</t>
  </si>
  <si>
    <t>Infraestructura para ciclovias</t>
  </si>
  <si>
    <t>DE01M</t>
  </si>
  <si>
    <t>ES01F</t>
  </si>
  <si>
    <t>Introducción de red de agua potable en varias calles de la ciudad</t>
  </si>
  <si>
    <t>Construcción de drenaje sanitario en varias calles de la ciudad</t>
  </si>
  <si>
    <t>Electrificación Urbana  y rural</t>
  </si>
  <si>
    <t>2 Lote</t>
  </si>
  <si>
    <t xml:space="preserve">Señalización vertical Ejido Cibuta </t>
  </si>
  <si>
    <t>PARTIDAS</t>
  </si>
  <si>
    <t xml:space="preserve">DESCRIPCION </t>
  </si>
  <si>
    <t>Presupuesto 2023</t>
  </si>
  <si>
    <t>Devengado      Ene-Oct</t>
  </si>
  <si>
    <t>Materiales, accesorios y suministros médicos</t>
  </si>
  <si>
    <t>=</t>
  </si>
  <si>
    <t>Equipo de cómputo y de tecnologías de la información</t>
  </si>
  <si>
    <t>Maquinaria y equipo eléctrico y electrónico</t>
  </si>
  <si>
    <t>Herramientas</t>
  </si>
  <si>
    <t>DIR. ADVA DE ORDENAMIENTO URBANO</t>
  </si>
  <si>
    <t>Combustibles</t>
  </si>
  <si>
    <t>Servicios de investigación cientifica y desarrollo</t>
  </si>
  <si>
    <t>* Se envia el ejercicio devengado para que sirva de referencia para la distribucion del presupuesto del 2023</t>
  </si>
  <si>
    <t xml:space="preserve">* Para el caso de Obras Publicas, favor de presentar su PEM-4 </t>
  </si>
  <si>
    <t xml:space="preserve">* Asi mismo se envian los costos reales de los servicios de Internet y Telefonia, que deberan ser contemplados </t>
  </si>
  <si>
    <t xml:space="preserve">* Las Unidades Responsables que no aparecen es porque no tienen gasto corriente </t>
  </si>
  <si>
    <t>SERVICIO DE TELEFONIA E INTERNET</t>
  </si>
  <si>
    <t>Secretaria de Desarrollo Urbano y Ecología</t>
  </si>
  <si>
    <t>Construcción y/o mejoramiento de viviendas</t>
  </si>
  <si>
    <t>Construcción de escalinata Rio Bravo y Rio Concho, colonia Heroes</t>
  </si>
  <si>
    <t>construcción de banquetas ave. universidad,  entre acacias a unison</t>
  </si>
  <si>
    <t>Construcciones de 16 bases de medicion y colocacion de 1 Transformador para semaforos en diferentes puntos de la Ciudad</t>
  </si>
  <si>
    <t>Pavimentación concreto hidráulico  Sierra Aconchi (tramo 2),  entre Rodolfo Audelo Neris y Oscar Monroy</t>
  </si>
  <si>
    <t>Pavimentación con concreto hidráulico calle Lago azul, colona Jardines de la Montaña</t>
  </si>
  <si>
    <t>Pavimentación con concreto hidráulico en Prolongación calzada  de los portales, colonia Pueblo Nuevo</t>
  </si>
  <si>
    <t>Pavimentación con concreto hidráulico calle Nicaragua, entre, 5 de Febrero y Puerto Rico, Colonia Esperanza</t>
  </si>
  <si>
    <t>Remodelación De Fachada Principal Y Recibidor En La Iglesia Adventista Del séptimo Día Central Nogales</t>
  </si>
  <si>
    <t>Construcción De Muro De Contención (Primera Etapa )</t>
  </si>
  <si>
    <t xml:space="preserve">Remodelación De área Verde En Parque Recreativo </t>
  </si>
  <si>
    <t xml:space="preserve">Construcción De Baños En  Salón De Eventos De Ejidatarios </t>
  </si>
  <si>
    <t>Desazolve de parrillas y arroyos</t>
  </si>
  <si>
    <t>Pavimentación  calle Planeación Urbana, tramo Circuito ley 101 y Aguas Federales</t>
  </si>
  <si>
    <t>Rehabilitación de edificios Municipales</t>
  </si>
  <si>
    <t>ID08M</t>
  </si>
  <si>
    <t>ED09M</t>
  </si>
  <si>
    <t>ED11M</t>
  </si>
  <si>
    <t>IE14M</t>
  </si>
  <si>
    <t>PA22M</t>
  </si>
  <si>
    <t>ED23M</t>
  </si>
  <si>
    <t>ED24M</t>
  </si>
  <si>
    <t>ED25M</t>
  </si>
  <si>
    <t>ED26M</t>
  </si>
  <si>
    <t>ED27M</t>
  </si>
  <si>
    <t>TP01M</t>
  </si>
  <si>
    <t>SE08M</t>
  </si>
  <si>
    <t>Pavimentación con concreto hidráulico en calle Río Moctezuma, entre Río Yaqui y Río Duero</t>
  </si>
  <si>
    <t>Rampa de acceso a las cabinas</t>
  </si>
  <si>
    <r>
      <t>440 m</t>
    </r>
    <r>
      <rPr>
        <sz val="11"/>
        <rFont val="Calibri"/>
        <family val="2"/>
      </rPr>
      <t>²</t>
    </r>
  </si>
  <si>
    <t>Dignificación de 10 paraderos de pasajeros del transporte público</t>
  </si>
  <si>
    <t>Mejoramiento A La Infraestructura De Tres Intersecciones Y Cambio De 120 Luces  De Semáforo A Sistema Led Y Controles De Tráfico Centralizables En Intersecciones Y Enlazados Al Centro De Administración De Tráfico En Diversas Intersecciones De La Ciudad</t>
  </si>
  <si>
    <t>1134.33 m2</t>
  </si>
  <si>
    <t>Pavimentación concreto  de la calle Nogal entre Benjuis y Ebano, col. Jardines del Bosque</t>
  </si>
  <si>
    <t>Señalización horizontal (logo termoplastico preformado) de carriles prioritarios para vehiculos de emergencia  y ciclovias</t>
  </si>
  <si>
    <t>8 mejoras</t>
  </si>
  <si>
    <r>
      <t>2326.50 m</t>
    </r>
    <r>
      <rPr>
        <sz val="11"/>
        <color theme="1"/>
        <rFont val="Calibri"/>
        <family val="2"/>
        <scheme val="minor"/>
      </rPr>
      <t>²</t>
    </r>
  </si>
  <si>
    <t>ES08F</t>
  </si>
  <si>
    <t>ES03F</t>
  </si>
  <si>
    <t>ES06F</t>
  </si>
  <si>
    <t>ES07F</t>
  </si>
  <si>
    <t>AL01F</t>
  </si>
  <si>
    <t>PA03F</t>
  </si>
  <si>
    <t>PA07M</t>
  </si>
  <si>
    <t>PA08F</t>
  </si>
  <si>
    <t>PA10M</t>
  </si>
  <si>
    <t>RA01M</t>
  </si>
  <si>
    <t>PA12M</t>
  </si>
  <si>
    <t>IC01M</t>
  </si>
  <si>
    <t xml:space="preserve">Rehabilitación De barandal en  Escalinata En Callejón Cts-Croc Entre Calle Manuel Amador Y Audelo Neries Cts-Croc </t>
  </si>
  <si>
    <t>71.76 ml</t>
  </si>
  <si>
    <t>ES10F</t>
  </si>
  <si>
    <t>Construcción De Escalinata En Andador Paseo De La Igualdad (Entre Paseo De La Igualdad Y De La Objetividad), colonia solidaridad</t>
  </si>
  <si>
    <r>
      <t>38.94 m</t>
    </r>
    <r>
      <rPr>
        <sz val="11"/>
        <color theme="1"/>
        <rFont val="Calibri"/>
        <family val="2"/>
      </rPr>
      <t>²</t>
    </r>
  </si>
  <si>
    <t>ES11F</t>
  </si>
  <si>
    <t>Construcción de escalinata  sierra ploma entre Nacozari y paricutin, Buenos Aires</t>
  </si>
  <si>
    <r>
      <t>138.3 m</t>
    </r>
    <r>
      <rPr>
        <sz val="11"/>
        <color theme="1"/>
        <rFont val="Calibri"/>
        <family val="2"/>
      </rPr>
      <t>²</t>
    </r>
  </si>
  <si>
    <t>AP02F</t>
  </si>
  <si>
    <t xml:space="preserve"> Red de agua potable en varias calles de la ciudad (etapa dos)</t>
  </si>
  <si>
    <t>Construcción de baños con   biodigestor</t>
  </si>
  <si>
    <t>EL02F</t>
  </si>
  <si>
    <t xml:space="preserve">Red de electrifciación en varias calles de la ciudad </t>
  </si>
  <si>
    <t>Pavimentación con concreto hidráulico en calle Ermita</t>
  </si>
  <si>
    <t>Pavimentación con concreto hidráulico en calle San Antonio, tramo calle Torre CFE a Torre San Pedro</t>
  </si>
  <si>
    <t>2006.25 m²</t>
  </si>
  <si>
    <t>Pavimentación con concreto hidráulico callle Montijo, colonia Altamira</t>
  </si>
  <si>
    <r>
      <t>1286.47 m</t>
    </r>
    <r>
      <rPr>
        <sz val="11"/>
        <color theme="1"/>
        <rFont val="Calibri"/>
        <family val="2"/>
      </rPr>
      <t>²</t>
    </r>
  </si>
  <si>
    <t>Pavimentación con concreto hidráulico Calle Kamias</t>
  </si>
  <si>
    <t>Pavimento de accesos en ejido de Cibuta</t>
  </si>
  <si>
    <t>PA20F</t>
  </si>
  <si>
    <t>Pavimentación con concreto hidráulico calle José López Portillo, colonia Leandro Valle</t>
  </si>
  <si>
    <r>
      <t>1063.37 m</t>
    </r>
    <r>
      <rPr>
        <sz val="11"/>
        <color theme="1"/>
        <rFont val="Calibri"/>
        <family val="2"/>
      </rPr>
      <t>²</t>
    </r>
  </si>
  <si>
    <t>Pavimentación con concreto en calle Emilio tuero, colonia lomas de nogales II</t>
  </si>
  <si>
    <r>
      <t>m</t>
    </r>
    <r>
      <rPr>
        <sz val="10"/>
        <rFont val="Calibri"/>
        <family val="2"/>
      </rPr>
      <t>²</t>
    </r>
  </si>
  <si>
    <t>Mejoramiento y conservación a sistema de semaforización en varios puntos de la ciudad</t>
  </si>
  <si>
    <t>PA14M</t>
  </si>
  <si>
    <t>PA04M</t>
  </si>
  <si>
    <t>PA02M</t>
  </si>
  <si>
    <t>PA05M</t>
  </si>
  <si>
    <t>ES09M</t>
  </si>
  <si>
    <t>MS02M</t>
  </si>
  <si>
    <t>AL02F</t>
  </si>
  <si>
    <t>PA15F</t>
  </si>
  <si>
    <t>PA18M</t>
  </si>
  <si>
    <t>PA19F</t>
  </si>
  <si>
    <r>
      <t>30,000 m</t>
    </r>
    <r>
      <rPr>
        <sz val="11"/>
        <color indexed="8"/>
        <rFont val="Calibri"/>
        <family val="2"/>
      </rPr>
      <t>²</t>
    </r>
  </si>
  <si>
    <t xml:space="preserve"> </t>
  </si>
  <si>
    <t>m2 promedio, comunidad en gral</t>
  </si>
  <si>
    <t>Trabajos de rehabilitación de calles, con bacheo preventivo y correctivo con asfalto  modificado con polimeros en frío y fabricación en caliente en planta,    disponibilidad inmediata, ejecución Anual, con diversas cuadrillas, en turnos diurno y nocturno en distintos puntos de la ciudad.</t>
  </si>
  <si>
    <t>Rehabilitación con Emulsion diversos puntos de la ciudad (jetpacher)</t>
  </si>
  <si>
    <t xml:space="preserve">Rehabilitación con concreto Hidraulico en Diversos Puntos </t>
  </si>
  <si>
    <r>
      <t>376.00 m</t>
    </r>
    <r>
      <rPr>
        <sz val="11"/>
        <color indexed="8"/>
        <rFont val="Calibri"/>
        <family val="2"/>
      </rPr>
      <t>²</t>
    </r>
  </si>
  <si>
    <t>597.00 m²</t>
  </si>
  <si>
    <t>Rehabilitación  Pavimentación con asfalto en tramo 1 Prolongación Obregón (carril sur norte)</t>
  </si>
  <si>
    <t>1500m2</t>
  </si>
  <si>
    <t>BA03M</t>
  </si>
  <si>
    <t>9200 m²</t>
  </si>
  <si>
    <t>1818.18 m²</t>
  </si>
  <si>
    <t>786.84 m²</t>
  </si>
  <si>
    <t>435.6 m²</t>
  </si>
  <si>
    <t>1112.55 m²</t>
  </si>
  <si>
    <t>1128.32 m²</t>
  </si>
  <si>
    <t>85.66 m²</t>
  </si>
  <si>
    <t>PA11F</t>
  </si>
  <si>
    <t>PA16F</t>
  </si>
  <si>
    <t>PA09M</t>
  </si>
  <si>
    <t>PA13M</t>
  </si>
  <si>
    <t>PA17M</t>
  </si>
  <si>
    <t>BA04M</t>
  </si>
  <si>
    <t>Bacheo concconcreto hidraulico ubicado en diversas zonas de la ciudad de Nogales,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</si>
</sst>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[$$-80A]* #,##0.00_-;\-[$$-80A]* #,##0.00_-;_-[$$-80A]* &quot;-&quot;??_-;_-@_-"/>
    <numFmt numFmtId="166" formatCode="_(&quot;$&quot;* #,##0.00_);_(&quot;$&quot;* \(#,##0.00\);_(&quot;$&quot;* &quot;-&quot;??_);_(@_)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9.5"/>
      <color theme="1"/>
      <name val="Arial Nova"/>
      <family val="2"/>
    </font>
    <font>
      <sz val="9.5"/>
      <name val="Arial Nova"/>
      <family val="2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0"/>
      <name val="Calibri"/>
      <family val="2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6" fillId="0" borderId="0"/>
    <xf numFmtId="0" fontId="7" fillId="0" borderId="0"/>
    <xf numFmtId="166" fontId="5" fillId="0" borderId="0" applyFont="0" applyFill="0" applyBorder="0" applyAlignment="0" applyProtection="0"/>
    <xf numFmtId="0" fontId="22" fillId="0" borderId="0"/>
    <xf numFmtId="0" fontId="22" fillId="0" borderId="0"/>
    <xf numFmtId="166" fontId="5" fillId="0" borderId="0" applyFont="0" applyFill="0" applyBorder="0" applyAlignment="0" applyProtection="0"/>
  </cellStyleXfs>
  <cellXfs count="336">
    <xf numFmtId="0" fontId="0" fillId="0" borderId="0" xfId="0"/>
    <xf numFmtId="2" fontId="13" fillId="0" borderId="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 wrapText="1"/>
    </xf>
    <xf numFmtId="1" fontId="12" fillId="0" borderId="8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/>
    </xf>
    <xf numFmtId="4" fontId="18" fillId="0" borderId="0" xfId="1" applyNumberFormat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horizontal="center" vertical="center"/>
    </xf>
    <xf numFmtId="165" fontId="11" fillId="0" borderId="0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1" fontId="11" fillId="0" borderId="0" xfId="0" applyNumberFormat="1" applyFont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1" fontId="11" fillId="0" borderId="7" xfId="0" applyNumberFormat="1" applyFont="1" applyBorder="1" applyAlignment="1">
      <alignment horizontal="left" vertical="center" wrapText="1"/>
    </xf>
    <xf numFmtId="1" fontId="12" fillId="0" borderId="8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vertical="center"/>
    </xf>
    <xf numFmtId="165" fontId="11" fillId="0" borderId="0" xfId="1" applyNumberFormat="1" applyFont="1" applyFill="1" applyBorder="1" applyAlignment="1">
      <alignment vertical="center"/>
    </xf>
    <xf numFmtId="165" fontId="11" fillId="0" borderId="0" xfId="1" applyNumberFormat="1" applyFont="1" applyFill="1" applyAlignment="1">
      <alignment vertical="center"/>
    </xf>
    <xf numFmtId="4" fontId="12" fillId="0" borderId="8" xfId="0" applyNumberFormat="1" applyFont="1" applyBorder="1" applyAlignment="1">
      <alignment vertical="center" wrapText="1"/>
    </xf>
    <xf numFmtId="1" fontId="14" fillId="0" borderId="12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1" fontId="12" fillId="0" borderId="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1" fontId="15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165" fontId="15" fillId="0" borderId="0" xfId="0" applyNumberFormat="1" applyFont="1" applyAlignment="1">
      <alignment vertical="center"/>
    </xf>
    <xf numFmtId="1" fontId="20" fillId="0" borderId="0" xfId="0" applyNumberFormat="1" applyFont="1" applyAlignment="1">
      <alignment vertical="center"/>
    </xf>
    <xf numFmtId="165" fontId="13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" fontId="11" fillId="0" borderId="2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left" vertical="center" wrapText="1"/>
    </xf>
    <xf numFmtId="4" fontId="16" fillId="0" borderId="6" xfId="0" applyNumberFormat="1" applyFont="1" applyBorder="1" applyAlignment="1">
      <alignment horizontal="center" vertical="center"/>
    </xf>
    <xf numFmtId="4" fontId="16" fillId="0" borderId="7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4" fontId="16" fillId="0" borderId="6" xfId="0" applyNumberFormat="1" applyFont="1" applyBorder="1" applyAlignment="1">
      <alignment horizontal="right" vertical="center"/>
    </xf>
    <xf numFmtId="4" fontId="13" fillId="0" borderId="8" xfId="0" applyNumberFormat="1" applyFont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/>
    </xf>
    <xf numFmtId="1" fontId="23" fillId="2" borderId="8" xfId="0" applyNumberFormat="1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vertical="center" wrapText="1"/>
    </xf>
    <xf numFmtId="2" fontId="23" fillId="2" borderId="8" xfId="0" applyNumberFormat="1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wrapText="1"/>
    </xf>
    <xf numFmtId="0" fontId="17" fillId="2" borderId="6" xfId="0" applyFont="1" applyFill="1" applyBorder="1" applyAlignment="1">
      <alignment horizontal="justify" wrapText="1"/>
    </xf>
    <xf numFmtId="0" fontId="24" fillId="2" borderId="6" xfId="0" applyFont="1" applyFill="1" applyBorder="1" applyAlignment="1">
      <alignment horizontal="justify" wrapText="1"/>
    </xf>
    <xf numFmtId="0" fontId="24" fillId="2" borderId="6" xfId="0" applyFon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justify" wrapText="1"/>
    </xf>
    <xf numFmtId="43" fontId="0" fillId="2" borderId="0" xfId="2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17" fillId="2" borderId="6" xfId="0" applyNumberFormat="1" applyFont="1" applyFill="1" applyBorder="1" applyAlignment="1">
      <alignment horizontal="center"/>
    </xf>
    <xf numFmtId="43" fontId="17" fillId="2" borderId="6" xfId="2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1" fontId="26" fillId="0" borderId="6" xfId="0" applyNumberFormat="1" applyFont="1" applyBorder="1" applyAlignment="1">
      <alignment horizontal="center" vertical="center"/>
    </xf>
    <xf numFmtId="0" fontId="24" fillId="2" borderId="0" xfId="0" applyFont="1" applyFill="1"/>
    <xf numFmtId="2" fontId="17" fillId="2" borderId="16" xfId="0" applyNumberFormat="1" applyFont="1" applyFill="1" applyBorder="1" applyAlignment="1">
      <alignment horizontal="center"/>
    </xf>
    <xf numFmtId="0" fontId="24" fillId="2" borderId="6" xfId="0" applyFont="1" applyFill="1" applyBorder="1"/>
    <xf numFmtId="0" fontId="17" fillId="2" borderId="6" xfId="0" applyFont="1" applyFill="1" applyBorder="1" applyAlignment="1">
      <alignment horizontal="justify" vertical="justify" wrapText="1"/>
    </xf>
    <xf numFmtId="2" fontId="17" fillId="2" borderId="6" xfId="0" applyNumberFormat="1" applyFont="1" applyFill="1" applyBorder="1" applyAlignment="1">
      <alignment horizontal="center"/>
    </xf>
    <xf numFmtId="1" fontId="17" fillId="2" borderId="18" xfId="0" applyNumberFormat="1" applyFont="1" applyFill="1" applyBorder="1" applyAlignment="1">
      <alignment horizontal="center"/>
    </xf>
    <xf numFmtId="0" fontId="17" fillId="2" borderId="18" xfId="0" applyFont="1" applyFill="1" applyBorder="1" applyAlignment="1">
      <alignment horizontal="justify" wrapText="1"/>
    </xf>
    <xf numFmtId="0" fontId="17" fillId="2" borderId="18" xfId="0" applyFont="1" applyFill="1" applyBorder="1" applyAlignment="1">
      <alignment horizontal="center"/>
    </xf>
    <xf numFmtId="0" fontId="24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2" fontId="12" fillId="2" borderId="1" xfId="0" applyNumberFormat="1" applyFont="1" applyFill="1" applyBorder="1" applyAlignment="1">
      <alignment horizontal="center" vertical="center"/>
    </xf>
    <xf numFmtId="1" fontId="12" fillId="2" borderId="6" xfId="0" applyNumberFormat="1" applyFont="1" applyFill="1" applyBorder="1" applyAlignment="1">
      <alignment horizontal="center" vertical="center"/>
    </xf>
    <xf numFmtId="1" fontId="14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vertical="center"/>
    </xf>
    <xf numFmtId="0" fontId="17" fillId="2" borderId="16" xfId="0" applyFont="1" applyFill="1" applyBorder="1" applyAlignment="1">
      <alignment wrapText="1"/>
    </xf>
    <xf numFmtId="4" fontId="17" fillId="2" borderId="6" xfId="0" applyNumberFormat="1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wrapText="1"/>
    </xf>
    <xf numFmtId="4" fontId="17" fillId="2" borderId="16" xfId="0" applyNumberFormat="1" applyFont="1" applyFill="1" applyBorder="1" applyAlignment="1">
      <alignment horizontal="center"/>
    </xf>
    <xf numFmtId="0" fontId="11" fillId="2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7" fillId="2" borderId="0" xfId="0" applyFont="1" applyFill="1" applyAlignment="1">
      <alignment wrapText="1"/>
    </xf>
    <xf numFmtId="1" fontId="4" fillId="2" borderId="6" xfId="0" applyNumberFormat="1" applyFont="1" applyFill="1" applyBorder="1" applyAlignment="1">
      <alignment horizontal="center"/>
    </xf>
    <xf numFmtId="0" fontId="17" fillId="2" borderId="6" xfId="0" applyFont="1" applyFill="1" applyBorder="1"/>
    <xf numFmtId="0" fontId="17" fillId="2" borderId="6" xfId="0" applyFont="1" applyFill="1" applyBorder="1" applyAlignment="1">
      <alignment wrapText="1"/>
    </xf>
    <xf numFmtId="1" fontId="17" fillId="2" borderId="6" xfId="0" applyNumberFormat="1" applyFont="1" applyFill="1" applyBorder="1" applyAlignment="1">
      <alignment horizontal="center" wrapText="1"/>
    </xf>
    <xf numFmtId="1" fontId="17" fillId="2" borderId="18" xfId="0" applyNumberFormat="1" applyFont="1" applyFill="1" applyBorder="1" applyAlignment="1">
      <alignment horizontal="center" wrapText="1"/>
    </xf>
    <xf numFmtId="0" fontId="17" fillId="2" borderId="18" xfId="0" applyFont="1" applyFill="1" applyBorder="1" applyAlignment="1">
      <alignment wrapText="1"/>
    </xf>
    <xf numFmtId="4" fontId="17" fillId="2" borderId="18" xfId="0" applyNumberFormat="1" applyFont="1" applyFill="1" applyBorder="1" applyAlignment="1">
      <alignment horizontal="center"/>
    </xf>
    <xf numFmtId="2" fontId="17" fillId="2" borderId="21" xfId="0" applyNumberFormat="1" applyFont="1" applyFill="1" applyBorder="1" applyAlignment="1">
      <alignment horizontal="center"/>
    </xf>
    <xf numFmtId="1" fontId="17" fillId="2" borderId="16" xfId="0" applyNumberFormat="1" applyFont="1" applyFill="1" applyBorder="1" applyAlignment="1">
      <alignment horizontal="center"/>
    </xf>
    <xf numFmtId="0" fontId="17" fillId="2" borderId="20" xfId="0" applyFont="1" applyFill="1" applyBorder="1" applyAlignment="1">
      <alignment wrapText="1"/>
    </xf>
    <xf numFmtId="0" fontId="17" fillId="2" borderId="6" xfId="0" applyFont="1" applyFill="1" applyBorder="1" applyAlignment="1">
      <alignment vertical="center"/>
    </xf>
    <xf numFmtId="4" fontId="25" fillId="2" borderId="6" xfId="0" applyNumberFormat="1" applyFont="1" applyFill="1" applyBorder="1" applyAlignment="1">
      <alignment vertical="center"/>
    </xf>
    <xf numFmtId="0" fontId="23" fillId="2" borderId="8" xfId="0" applyFont="1" applyFill="1" applyBorder="1" applyAlignment="1">
      <alignment wrapText="1"/>
    </xf>
    <xf numFmtId="4" fontId="0" fillId="2" borderId="8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43" fontId="17" fillId="2" borderId="16" xfId="2" applyFont="1" applyFill="1" applyBorder="1" applyAlignment="1">
      <alignment horizontal="center"/>
    </xf>
    <xf numFmtId="4" fontId="23" fillId="2" borderId="8" xfId="0" applyNumberFormat="1" applyFont="1" applyFill="1" applyBorder="1" applyAlignment="1">
      <alignment horizontal="right" vertical="center"/>
    </xf>
    <xf numFmtId="1" fontId="27" fillId="2" borderId="8" xfId="0" applyNumberFormat="1" applyFont="1" applyFill="1" applyBorder="1" applyAlignment="1">
      <alignment horizontal="center"/>
    </xf>
    <xf numFmtId="0" fontId="27" fillId="2" borderId="8" xfId="0" applyFont="1" applyFill="1" applyBorder="1" applyAlignment="1">
      <alignment horizontal="left" wrapText="1"/>
    </xf>
    <xf numFmtId="2" fontId="17" fillId="2" borderId="8" xfId="0" applyNumberFormat="1" applyFont="1" applyFill="1" applyBorder="1" applyAlignment="1">
      <alignment horizontal="center"/>
    </xf>
    <xf numFmtId="1" fontId="17" fillId="2" borderId="8" xfId="0" applyNumberFormat="1" applyFont="1" applyFill="1" applyBorder="1" applyAlignment="1">
      <alignment horizontal="center"/>
    </xf>
    <xf numFmtId="43" fontId="27" fillId="2" borderId="8" xfId="2" applyFont="1" applyFill="1" applyBorder="1" applyAlignment="1">
      <alignment horizontal="center"/>
    </xf>
    <xf numFmtId="1" fontId="12" fillId="2" borderId="8" xfId="0" applyNumberFormat="1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vertical="center"/>
    </xf>
    <xf numFmtId="4" fontId="26" fillId="2" borderId="8" xfId="0" applyNumberFormat="1" applyFont="1" applyFill="1" applyBorder="1" applyAlignment="1">
      <alignment vertical="center"/>
    </xf>
    <xf numFmtId="2" fontId="26" fillId="2" borderId="8" xfId="0" applyNumberFormat="1" applyFont="1" applyFill="1" applyBorder="1" applyAlignment="1">
      <alignment horizontal="center" vertical="center"/>
    </xf>
    <xf numFmtId="4" fontId="17" fillId="2" borderId="6" xfId="0" applyNumberFormat="1" applyFont="1" applyFill="1" applyBorder="1" applyAlignment="1">
      <alignment horizontal="right"/>
    </xf>
    <xf numFmtId="4" fontId="17" fillId="2" borderId="16" xfId="0" applyNumberFormat="1" applyFont="1" applyFill="1" applyBorder="1" applyAlignment="1">
      <alignment horizontal="right"/>
    </xf>
    <xf numFmtId="4" fontId="17" fillId="2" borderId="18" xfId="0" applyNumberFormat="1" applyFont="1" applyFill="1" applyBorder="1" applyAlignment="1">
      <alignment horizontal="right"/>
    </xf>
    <xf numFmtId="4" fontId="27" fillId="2" borderId="8" xfId="0" applyNumberFormat="1" applyFont="1" applyFill="1" applyBorder="1" applyAlignment="1">
      <alignment horizontal="right"/>
    </xf>
    <xf numFmtId="0" fontId="17" fillId="2" borderId="6" xfId="0" applyFont="1" applyFill="1" applyBorder="1" applyAlignment="1">
      <alignment vertical="center" wrapText="1"/>
    </xf>
    <xf numFmtId="1" fontId="17" fillId="2" borderId="12" xfId="0" applyNumberFormat="1" applyFont="1" applyFill="1" applyBorder="1" applyAlignment="1">
      <alignment vertical="center"/>
    </xf>
    <xf numFmtId="1" fontId="17" fillId="2" borderId="6" xfId="0" applyNumberFormat="1" applyFont="1" applyFill="1" applyBorder="1" applyAlignment="1">
      <alignment horizontal="center" vertical="center" wrapText="1"/>
    </xf>
    <xf numFmtId="2" fontId="17" fillId="2" borderId="6" xfId="0" applyNumberFormat="1" applyFont="1" applyFill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1" fontId="11" fillId="2" borderId="0" xfId="0" applyNumberFormat="1" applyFont="1" applyFill="1" applyAlignment="1">
      <alignment vertical="center"/>
    </xf>
    <xf numFmtId="165" fontId="11" fillId="2" borderId="0" xfId="1" applyNumberFormat="1" applyFont="1" applyFill="1" applyBorder="1" applyAlignment="1">
      <alignment vertical="center"/>
    </xf>
    <xf numFmtId="1" fontId="12" fillId="2" borderId="8" xfId="0" applyNumberFormat="1" applyFont="1" applyFill="1" applyBorder="1" applyAlignment="1">
      <alignment horizontal="center" vertical="center" wrapText="1"/>
    </xf>
    <xf numFmtId="1" fontId="12" fillId="2" borderId="8" xfId="0" applyNumberFormat="1" applyFont="1" applyFill="1" applyBorder="1" applyAlignment="1">
      <alignment vertical="center"/>
    </xf>
    <xf numFmtId="4" fontId="12" fillId="2" borderId="8" xfId="0" applyNumberFormat="1" applyFont="1" applyFill="1" applyBorder="1" applyAlignment="1">
      <alignment vertical="center" wrapText="1"/>
    </xf>
    <xf numFmtId="2" fontId="13" fillId="2" borderId="8" xfId="0" applyNumberFormat="1" applyFont="1" applyFill="1" applyBorder="1" applyAlignment="1">
      <alignment horizontal="center" vertical="center"/>
    </xf>
    <xf numFmtId="1" fontId="14" fillId="2" borderId="7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vertical="center" wrapText="1"/>
    </xf>
    <xf numFmtId="4" fontId="14" fillId="2" borderId="5" xfId="0" applyNumberFormat="1" applyFont="1" applyFill="1" applyBorder="1" applyAlignment="1">
      <alignment vertical="center"/>
    </xf>
    <xf numFmtId="2" fontId="12" fillId="2" borderId="5" xfId="0" applyNumberFormat="1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" fontId="26" fillId="2" borderId="8" xfId="0" applyNumberFormat="1" applyFont="1" applyFill="1" applyBorder="1" applyAlignment="1">
      <alignment horizontal="center" vertical="center"/>
    </xf>
    <xf numFmtId="1" fontId="25" fillId="2" borderId="6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27" fillId="2" borderId="8" xfId="0" applyFont="1" applyFill="1" applyBorder="1" applyAlignment="1">
      <alignment vertical="center" wrapText="1"/>
    </xf>
    <xf numFmtId="4" fontId="25" fillId="2" borderId="1" xfId="0" applyNumberFormat="1" applyFont="1" applyFill="1" applyBorder="1" applyAlignment="1">
      <alignment vertical="center"/>
    </xf>
    <xf numFmtId="2" fontId="25" fillId="2" borderId="1" xfId="0" applyNumberFormat="1" applyFont="1" applyFill="1" applyBorder="1" applyAlignment="1">
      <alignment horizontal="center" vertical="center"/>
    </xf>
    <xf numFmtId="2" fontId="25" fillId="2" borderId="8" xfId="0" applyNumberFormat="1" applyFont="1" applyFill="1" applyBorder="1" applyAlignment="1">
      <alignment horizontal="center" vertical="center"/>
    </xf>
    <xf numFmtId="1" fontId="25" fillId="2" borderId="8" xfId="0" applyNumberFormat="1" applyFont="1" applyFill="1" applyBorder="1" applyAlignment="1">
      <alignment horizontal="center" vertical="center"/>
    </xf>
    <xf numFmtId="1" fontId="14" fillId="2" borderId="0" xfId="0" applyNumberFormat="1" applyFont="1" applyFill="1" applyAlignment="1">
      <alignment horizontal="center" vertical="center"/>
    </xf>
    <xf numFmtId="0" fontId="11" fillId="2" borderId="17" xfId="0" applyFont="1" applyFill="1" applyBorder="1" applyAlignment="1">
      <alignment vertical="center" wrapText="1"/>
    </xf>
    <xf numFmtId="4" fontId="14" fillId="2" borderId="0" xfId="0" applyNumberFormat="1" applyFont="1" applyFill="1" applyAlignment="1">
      <alignment vertical="center"/>
    </xf>
    <xf numFmtId="2" fontId="14" fillId="2" borderId="17" xfId="0" applyNumberFormat="1" applyFont="1" applyFill="1" applyBorder="1" applyAlignment="1">
      <alignment horizontal="center" vertical="center"/>
    </xf>
    <xf numFmtId="4" fontId="25" fillId="2" borderId="8" xfId="0" applyNumberFormat="1" applyFont="1" applyFill="1" applyBorder="1" applyAlignment="1">
      <alignment horizontal="center" vertical="center"/>
    </xf>
    <xf numFmtId="4" fontId="25" fillId="2" borderId="1" xfId="0" applyNumberFormat="1" applyFont="1" applyFill="1" applyBorder="1" applyAlignment="1">
      <alignment horizontal="center" vertical="center"/>
    </xf>
    <xf numFmtId="4" fontId="14" fillId="2" borderId="7" xfId="0" applyNumberFormat="1" applyFont="1" applyFill="1" applyBorder="1" applyAlignment="1">
      <alignment vertical="center"/>
    </xf>
    <xf numFmtId="4" fontId="14" fillId="2" borderId="5" xfId="0" applyNumberFormat="1" applyFont="1" applyFill="1" applyBorder="1" applyAlignment="1">
      <alignment horizontal="center" vertical="center"/>
    </xf>
    <xf numFmtId="4" fontId="17" fillId="2" borderId="16" xfId="0" applyNumberFormat="1" applyFont="1" applyFill="1" applyBorder="1" applyAlignment="1">
      <alignment horizontal="center" vertical="center"/>
    </xf>
    <xf numFmtId="4" fontId="25" fillId="2" borderId="18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 wrapText="1"/>
    </xf>
    <xf numFmtId="2" fontId="14" fillId="2" borderId="5" xfId="0" applyNumberFormat="1" applyFont="1" applyFill="1" applyBorder="1" applyAlignment="1">
      <alignment horizontal="center" vertical="center"/>
    </xf>
    <xf numFmtId="3" fontId="14" fillId="2" borderId="7" xfId="0" applyNumberFormat="1" applyFont="1" applyFill="1" applyBorder="1" applyAlignment="1">
      <alignment horizontal="center" vertical="center"/>
    </xf>
    <xf numFmtId="2" fontId="14" fillId="2" borderId="0" xfId="0" applyNumberFormat="1" applyFont="1" applyFill="1" applyAlignment="1">
      <alignment horizontal="center" vertical="center"/>
    </xf>
    <xf numFmtId="1" fontId="14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0" borderId="8" xfId="0" applyBorder="1" applyAlignment="1">
      <alignment horizontal="center" vertical="center" wrapText="1"/>
    </xf>
    <xf numFmtId="43" fontId="0" fillId="0" borderId="8" xfId="2" applyFont="1" applyFill="1" applyBorder="1" applyAlignment="1">
      <alignment horizontal="center" vertical="center" wrapText="1"/>
    </xf>
    <xf numFmtId="4" fontId="0" fillId="0" borderId="8" xfId="2" applyNumberFormat="1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/>
    </xf>
    <xf numFmtId="0" fontId="23" fillId="0" borderId="8" xfId="0" applyFont="1" applyBorder="1"/>
    <xf numFmtId="4" fontId="23" fillId="0" borderId="8" xfId="0" applyNumberFormat="1" applyFont="1" applyBorder="1"/>
    <xf numFmtId="0" fontId="0" fillId="0" borderId="6" xfId="0" applyBorder="1" applyAlignment="1">
      <alignment horizontal="center"/>
    </xf>
    <xf numFmtId="0" fontId="0" fillId="0" borderId="6" xfId="0" applyBorder="1"/>
    <xf numFmtId="4" fontId="0" fillId="0" borderId="6" xfId="0" applyNumberFormat="1" applyBorder="1"/>
    <xf numFmtId="4" fontId="0" fillId="0" borderId="0" xfId="0" applyNumberFormat="1"/>
    <xf numFmtId="43" fontId="0" fillId="0" borderId="6" xfId="0" applyNumberForma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8" xfId="0" applyBorder="1"/>
    <xf numFmtId="4" fontId="0" fillId="0" borderId="18" xfId="0" applyNumberFormat="1" applyBorder="1"/>
    <xf numFmtId="43" fontId="0" fillId="0" borderId="18" xfId="0" applyNumberFormat="1" applyBorder="1" applyAlignment="1">
      <alignment horizontal="righ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43" fontId="23" fillId="0" borderId="8" xfId="0" applyNumberFormat="1" applyFont="1" applyBorder="1"/>
    <xf numFmtId="0" fontId="29" fillId="0" borderId="8" xfId="0" applyFont="1" applyBorder="1" applyAlignment="1">
      <alignment horizontal="center"/>
    </xf>
    <xf numFmtId="0" fontId="30" fillId="0" borderId="8" xfId="0" applyFont="1" applyBorder="1"/>
    <xf numFmtId="43" fontId="29" fillId="0" borderId="8" xfId="2" applyFont="1" applyFill="1" applyBorder="1"/>
    <xf numFmtId="1" fontId="17" fillId="2" borderId="12" xfId="0" applyNumberFormat="1" applyFont="1" applyFill="1" applyBorder="1" applyAlignment="1">
      <alignment horizontal="center" vertical="center"/>
    </xf>
    <xf numFmtId="1" fontId="27" fillId="0" borderId="12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 vertical="center"/>
    </xf>
    <xf numFmtId="1" fontId="26" fillId="0" borderId="11" xfId="0" applyNumberFormat="1" applyFont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/>
    </xf>
    <xf numFmtId="165" fontId="17" fillId="0" borderId="6" xfId="1" applyNumberFormat="1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4" fontId="17" fillId="0" borderId="0" xfId="1" applyNumberFormat="1" applyFont="1" applyFill="1" applyBorder="1" applyAlignment="1">
      <alignment vertical="center"/>
    </xf>
    <xf numFmtId="4" fontId="23" fillId="0" borderId="6" xfId="1" applyNumberFormat="1" applyFont="1" applyFill="1" applyBorder="1" applyAlignment="1">
      <alignment horizontal="center" vertical="center"/>
    </xf>
    <xf numFmtId="1" fontId="27" fillId="0" borderId="6" xfId="0" applyNumberFormat="1" applyFont="1" applyBorder="1" applyAlignment="1">
      <alignment horizontal="center" vertical="center"/>
    </xf>
    <xf numFmtId="4" fontId="27" fillId="0" borderId="6" xfId="0" applyNumberFormat="1" applyFont="1" applyBorder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2" fontId="27" fillId="0" borderId="6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4" fontId="4" fillId="0" borderId="6" xfId="1" applyNumberFormat="1" applyFont="1" applyFill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  <xf numFmtId="4" fontId="17" fillId="0" borderId="4" xfId="1" applyNumberFormat="1" applyFont="1" applyFill="1" applyBorder="1" applyAlignment="1">
      <alignment vertical="center"/>
    </xf>
    <xf numFmtId="4" fontId="4" fillId="0" borderId="7" xfId="1" applyNumberFormat="1" applyFont="1" applyFill="1" applyBorder="1" applyAlignment="1">
      <alignment horizontal="center" vertical="center"/>
    </xf>
    <xf numFmtId="165" fontId="17" fillId="0" borderId="4" xfId="1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" fontId="27" fillId="0" borderId="9" xfId="0" applyNumberFormat="1" applyFont="1" applyBorder="1" applyAlignment="1">
      <alignment horizontal="center" vertical="center"/>
    </xf>
    <xf numFmtId="1" fontId="27" fillId="0" borderId="2" xfId="0" applyNumberFormat="1" applyFont="1" applyBorder="1" applyAlignment="1">
      <alignment horizontal="center" vertical="center"/>
    </xf>
    <xf numFmtId="4" fontId="27" fillId="0" borderId="0" xfId="0" applyNumberFormat="1" applyFont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/>
    </xf>
    <xf numFmtId="165" fontId="17" fillId="0" borderId="6" xfId="0" applyNumberFormat="1" applyFont="1" applyBorder="1" applyAlignment="1">
      <alignment horizontal="center" vertical="center"/>
    </xf>
    <xf numFmtId="1" fontId="27" fillId="2" borderId="2" xfId="0" applyNumberFormat="1" applyFont="1" applyFill="1" applyBorder="1" applyAlignment="1">
      <alignment horizontal="center" vertical="center"/>
    </xf>
    <xf numFmtId="1" fontId="17" fillId="0" borderId="6" xfId="0" applyNumberFormat="1" applyFont="1" applyBorder="1" applyAlignment="1">
      <alignment horizontal="left" vertical="center" wrapText="1"/>
    </xf>
    <xf numFmtId="165" fontId="17" fillId="0" borderId="0" xfId="0" applyNumberFormat="1" applyFont="1" applyAlignment="1">
      <alignment horizontal="center" vertical="center"/>
    </xf>
    <xf numFmtId="1" fontId="17" fillId="2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right" vertical="center"/>
    </xf>
    <xf numFmtId="1" fontId="17" fillId="2" borderId="0" xfId="0" applyNumberFormat="1" applyFont="1" applyFill="1" applyAlignment="1">
      <alignment horizontal="center"/>
    </xf>
    <xf numFmtId="4" fontId="17" fillId="2" borderId="0" xfId="0" applyNumberFormat="1" applyFont="1" applyFill="1" applyAlignment="1">
      <alignment horizontal="right"/>
    </xf>
    <xf numFmtId="4" fontId="17" fillId="2" borderId="0" xfId="0" applyNumberFormat="1" applyFont="1" applyFill="1" applyAlignment="1">
      <alignment horizontal="center"/>
    </xf>
    <xf numFmtId="2" fontId="12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justify" wrapText="1"/>
    </xf>
    <xf numFmtId="43" fontId="17" fillId="2" borderId="0" xfId="2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31" fillId="0" borderId="0" xfId="0" applyFont="1" applyAlignment="1">
      <alignment vertical="center"/>
    </xf>
    <xf numFmtId="0" fontId="27" fillId="0" borderId="2" xfId="0" applyFont="1" applyBorder="1" applyAlignment="1">
      <alignment horizontal="center" vertical="center"/>
    </xf>
    <xf numFmtId="164" fontId="11" fillId="0" borderId="0" xfId="1" applyFont="1" applyAlignment="1">
      <alignment vertical="center"/>
    </xf>
    <xf numFmtId="0" fontId="32" fillId="2" borderId="0" xfId="0" applyFont="1" applyFill="1"/>
    <xf numFmtId="0" fontId="27" fillId="2" borderId="6" xfId="0" applyFont="1" applyFill="1" applyBorder="1" applyAlignment="1">
      <alignment horizontal="center" vertical="center" wrapText="1"/>
    </xf>
    <xf numFmtId="4" fontId="27" fillId="2" borderId="6" xfId="0" applyNumberFormat="1" applyFont="1" applyFill="1" applyBorder="1" applyAlignment="1">
      <alignment horizontal="center" vertical="center" wrapText="1"/>
    </xf>
    <xf numFmtId="4" fontId="27" fillId="2" borderId="6" xfId="0" applyNumberFormat="1" applyFont="1" applyFill="1" applyBorder="1" applyAlignment="1">
      <alignment horizontal="center" vertical="center"/>
    </xf>
    <xf numFmtId="4" fontId="17" fillId="2" borderId="0" xfId="1" applyNumberFormat="1" applyFont="1" applyFill="1" applyBorder="1" applyAlignment="1">
      <alignment vertical="center"/>
    </xf>
    <xf numFmtId="4" fontId="4" fillId="2" borderId="6" xfId="1" applyNumberFormat="1" applyFont="1" applyFill="1" applyBorder="1" applyAlignment="1">
      <alignment horizontal="center" vertical="center"/>
    </xf>
    <xf numFmtId="4" fontId="23" fillId="2" borderId="6" xfId="1" applyNumberFormat="1" applyFont="1" applyFill="1" applyBorder="1" applyAlignment="1">
      <alignment horizontal="center" vertical="center"/>
    </xf>
    <xf numFmtId="4" fontId="17" fillId="2" borderId="6" xfId="1" applyNumberFormat="1" applyFont="1" applyFill="1" applyBorder="1" applyAlignment="1"/>
    <xf numFmtId="4" fontId="17" fillId="2" borderId="6" xfId="1" applyNumberFormat="1" applyFont="1" applyFill="1" applyBorder="1" applyAlignment="1">
      <alignment horizontal="right" vertical="center"/>
    </xf>
    <xf numFmtId="4" fontId="17" fillId="2" borderId="6" xfId="1" applyNumberFormat="1" applyFont="1" applyFill="1" applyBorder="1" applyAlignment="1">
      <alignment horizontal="right"/>
    </xf>
    <xf numFmtId="43" fontId="17" fillId="2" borderId="18" xfId="2" applyFont="1" applyFill="1" applyBorder="1" applyAlignment="1">
      <alignment horizontal="center"/>
    </xf>
    <xf numFmtId="4" fontId="17" fillId="2" borderId="6" xfId="0" applyNumberFormat="1" applyFont="1" applyFill="1" applyBorder="1" applyAlignment="1">
      <alignment horizontal="right" vertical="center"/>
    </xf>
    <xf numFmtId="4" fontId="17" fillId="2" borderId="0" xfId="1" applyNumberFormat="1" applyFont="1" applyFill="1" applyBorder="1" applyAlignment="1">
      <alignment horizontal="right" vertical="center" wrapText="1"/>
    </xf>
    <xf numFmtId="4" fontId="27" fillId="2" borderId="6" xfId="0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vertical="center" wrapText="1"/>
    </xf>
    <xf numFmtId="4" fontId="27" fillId="0" borderId="12" xfId="0" applyNumberFormat="1" applyFont="1" applyBorder="1" applyAlignment="1">
      <alignment vertical="center"/>
    </xf>
    <xf numFmtId="4" fontId="27" fillId="2" borderId="6" xfId="1" applyNumberFormat="1" applyFont="1" applyFill="1" applyBorder="1" applyAlignment="1">
      <alignment horizontal="right" vertical="center"/>
    </xf>
    <xf numFmtId="1" fontId="17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" fontId="17" fillId="2" borderId="12" xfId="0" applyNumberFormat="1" applyFont="1" applyFill="1" applyBorder="1" applyAlignment="1">
      <alignment horizontal="right" vertical="center" wrapText="1"/>
    </xf>
    <xf numFmtId="43" fontId="11" fillId="0" borderId="0" xfId="2" applyFont="1" applyAlignment="1">
      <alignment vertical="center"/>
    </xf>
    <xf numFmtId="4" fontId="0" fillId="2" borderId="6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43" fontId="11" fillId="2" borderId="0" xfId="2" applyFont="1" applyFill="1" applyAlignment="1">
      <alignment vertical="center"/>
    </xf>
    <xf numFmtId="0" fontId="27" fillId="2" borderId="2" xfId="0" applyFont="1" applyFill="1" applyBorder="1" applyAlignment="1">
      <alignment horizontal="center" vertical="center"/>
    </xf>
    <xf numFmtId="4" fontId="11" fillId="0" borderId="0" xfId="0" applyNumberFormat="1" applyFont="1" applyAlignment="1">
      <alignment vertical="center"/>
    </xf>
    <xf numFmtId="0" fontId="0" fillId="2" borderId="6" xfId="0" applyFill="1" applyBorder="1" applyAlignment="1">
      <alignment horizontal="center"/>
    </xf>
    <xf numFmtId="1" fontId="27" fillId="2" borderId="6" xfId="0" applyNumberFormat="1" applyFont="1" applyFill="1" applyBorder="1" applyAlignment="1">
      <alignment horizontal="center" vertical="center"/>
    </xf>
    <xf numFmtId="165" fontId="17" fillId="2" borderId="6" xfId="1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justify" vertical="justify" wrapText="1"/>
    </xf>
    <xf numFmtId="4" fontId="7" fillId="2" borderId="18" xfId="0" applyNumberFormat="1" applyFont="1" applyFill="1" applyBorder="1" applyAlignment="1">
      <alignment horizontal="center"/>
    </xf>
    <xf numFmtId="165" fontId="17" fillId="2" borderId="6" xfId="0" applyNumberFormat="1" applyFont="1" applyFill="1" applyBorder="1" applyAlignment="1">
      <alignment horizontal="center" vertical="center"/>
    </xf>
    <xf numFmtId="165" fontId="17" fillId="2" borderId="0" xfId="0" applyNumberFormat="1" applyFont="1" applyFill="1" applyAlignment="1">
      <alignment horizontal="center" vertical="center"/>
    </xf>
    <xf numFmtId="2" fontId="25" fillId="2" borderId="6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left" vertical="center" wrapText="1"/>
    </xf>
    <xf numFmtId="1" fontId="25" fillId="2" borderId="1" xfId="0" applyNumberFormat="1" applyFont="1" applyFill="1" applyBorder="1" applyAlignment="1">
      <alignment horizontal="center" vertical="center"/>
    </xf>
    <xf numFmtId="1" fontId="17" fillId="2" borderId="19" xfId="0" applyNumberFormat="1" applyFont="1" applyFill="1" applyBorder="1" applyAlignment="1">
      <alignment horizontal="center"/>
    </xf>
    <xf numFmtId="43" fontId="13" fillId="0" borderId="0" xfId="2" applyFont="1" applyAlignment="1">
      <alignment vertical="center"/>
    </xf>
    <xf numFmtId="1" fontId="25" fillId="2" borderId="18" xfId="0" applyNumberFormat="1" applyFont="1" applyFill="1" applyBorder="1" applyAlignment="1">
      <alignment horizontal="center" vertical="center"/>
    </xf>
    <xf numFmtId="4" fontId="17" fillId="2" borderId="21" xfId="0" applyNumberFormat="1" applyFont="1" applyFill="1" applyBorder="1" applyAlignment="1">
      <alignment horizontal="center"/>
    </xf>
    <xf numFmtId="2" fontId="25" fillId="2" borderId="16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/>
    </xf>
    <xf numFmtId="43" fontId="13" fillId="0" borderId="0" xfId="0" applyNumberFormat="1" applyFont="1" applyAlignment="1">
      <alignment vertical="center"/>
    </xf>
    <xf numFmtId="43" fontId="11" fillId="0" borderId="0" xfId="0" applyNumberFormat="1" applyFont="1" applyAlignment="1">
      <alignment vertical="center"/>
    </xf>
    <xf numFmtId="165" fontId="35" fillId="0" borderId="0" xfId="1" applyNumberFormat="1" applyFont="1" applyAlignment="1">
      <alignment vertical="center"/>
    </xf>
    <xf numFmtId="165" fontId="11" fillId="0" borderId="0" xfId="0" applyNumberFormat="1" applyFont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165" fontId="27" fillId="0" borderId="1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5" fontId="17" fillId="0" borderId="18" xfId="1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justify" vertical="justify" wrapText="1"/>
    </xf>
    <xf numFmtId="0" fontId="2" fillId="2" borderId="6" xfId="0" applyFont="1" applyFill="1" applyBorder="1" applyAlignment="1">
      <alignment horizontal="justify" vertical="justify" wrapText="1"/>
    </xf>
    <xf numFmtId="0" fontId="9" fillId="2" borderId="0" xfId="0" applyFont="1" applyFill="1" applyAlignment="1">
      <alignment vertical="center"/>
    </xf>
    <xf numFmtId="0" fontId="17" fillId="2" borderId="2" xfId="0" applyFont="1" applyFill="1" applyBorder="1" applyAlignment="1">
      <alignment horizontal="center"/>
    </xf>
    <xf numFmtId="165" fontId="17" fillId="2" borderId="0" xfId="1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1" fontId="17" fillId="2" borderId="16" xfId="0" applyNumberFormat="1" applyFont="1" applyFill="1" applyBorder="1" applyAlignment="1">
      <alignment horizontal="center" wrapText="1"/>
    </xf>
    <xf numFmtId="4" fontId="11" fillId="2" borderId="0" xfId="0" applyNumberFormat="1" applyFont="1" applyFill="1" applyAlignment="1">
      <alignment vertical="center"/>
    </xf>
    <xf numFmtId="1" fontId="7" fillId="2" borderId="6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1" fontId="12" fillId="2" borderId="0" xfId="0" applyNumberFormat="1" applyFont="1" applyFill="1" applyAlignment="1">
      <alignment horizontal="center" vertical="center"/>
    </xf>
    <xf numFmtId="1" fontId="12" fillId="2" borderId="8" xfId="0" applyNumberFormat="1" applyFont="1" applyFill="1" applyBorder="1" applyAlignment="1">
      <alignment horizontal="center" vertical="center"/>
    </xf>
    <xf numFmtId="1" fontId="13" fillId="2" borderId="13" xfId="0" applyNumberFormat="1" applyFont="1" applyFill="1" applyBorder="1" applyAlignment="1">
      <alignment horizontal="center" vertical="center"/>
    </xf>
    <xf numFmtId="1" fontId="13" fillId="2" borderId="14" xfId="0" applyNumberFormat="1" applyFont="1" applyFill="1" applyBorder="1" applyAlignment="1">
      <alignment horizontal="center" vertical="center"/>
    </xf>
    <xf numFmtId="1" fontId="13" fillId="2" borderId="8" xfId="0" applyNumberFormat="1" applyFont="1" applyFill="1" applyBorder="1" applyAlignment="1">
      <alignment horizontal="center" vertical="center"/>
    </xf>
    <xf numFmtId="1" fontId="12" fillId="2" borderId="12" xfId="0" applyNumberFormat="1" applyFont="1" applyFill="1" applyBorder="1" applyAlignment="1">
      <alignment horizontal="center" vertical="center"/>
    </xf>
    <xf numFmtId="1" fontId="12" fillId="2" borderId="18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" fontId="15" fillId="0" borderId="0" xfId="0" applyNumberFormat="1" applyFont="1" applyAlignment="1">
      <alignment horizontal="left" vertical="center"/>
    </xf>
    <xf numFmtId="1" fontId="13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3" fillId="0" borderId="8" xfId="0" applyFont="1" applyBorder="1" applyAlignment="1">
      <alignment horizontal="center"/>
    </xf>
  </cellXfs>
  <cellStyles count="9">
    <cellStyle name="Currency 2" xfId="8"/>
    <cellStyle name="Millares" xfId="2" builtinId="3"/>
    <cellStyle name="Moneda" xfId="1" builtinId="4"/>
    <cellStyle name="Moneda 2" xfId="5"/>
    <cellStyle name="Normal" xfId="0" builtinId="0"/>
    <cellStyle name="Normal 2" xfId="4"/>
    <cellStyle name="Normal 2 2" xfId="3"/>
    <cellStyle name="Normal 2 2 2" xfId="6"/>
    <cellStyle name="Normal 2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238625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0</xdr:rowOff>
    </xdr:from>
    <xdr:ext cx="0" cy="716280"/>
    <xdr:pic>
      <xdr:nvPicPr>
        <xdr:cNvPr id="2" name="Picture 5">
          <a:extLst>
            <a:ext uri="{FF2B5EF4-FFF2-40B4-BE49-F238E27FC236}">
              <a16:creationId xmlns:a16="http://schemas.microsoft.com/office/drawing/2014/main" id="{A4E06BC9-2B84-4453-A2A6-1E713B278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0"/>
          <a:ext cx="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0" cy="716280"/>
    <xdr:pic>
      <xdr:nvPicPr>
        <xdr:cNvPr id="3" name="Picture 5">
          <a:extLst>
            <a:ext uri="{FF2B5EF4-FFF2-40B4-BE49-F238E27FC236}">
              <a16:creationId xmlns:a16="http://schemas.microsoft.com/office/drawing/2014/main" id="{651F5CE8-0B9B-4EC0-B2C5-37640E84B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0"/>
          <a:ext cx="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0" cy="716280"/>
    <xdr:pic>
      <xdr:nvPicPr>
        <xdr:cNvPr id="4" name="Picture 5">
          <a:extLst>
            <a:ext uri="{FF2B5EF4-FFF2-40B4-BE49-F238E27FC236}">
              <a16:creationId xmlns:a16="http://schemas.microsoft.com/office/drawing/2014/main" id="{D51CF6F8-D465-4B62-9A07-2CDF4E214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0"/>
          <a:ext cx="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0" cy="716280"/>
    <xdr:pic>
      <xdr:nvPicPr>
        <xdr:cNvPr id="5" name="Picture 5">
          <a:extLst>
            <a:ext uri="{FF2B5EF4-FFF2-40B4-BE49-F238E27FC236}">
              <a16:creationId xmlns:a16="http://schemas.microsoft.com/office/drawing/2014/main" id="{2FDBD56F-DB03-4A72-85F3-13E2C8197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0"/>
          <a:ext cx="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0" cy="716280"/>
    <xdr:pic>
      <xdr:nvPicPr>
        <xdr:cNvPr id="6" name="Picture 5">
          <a:extLst>
            <a:ext uri="{FF2B5EF4-FFF2-40B4-BE49-F238E27FC236}">
              <a16:creationId xmlns:a16="http://schemas.microsoft.com/office/drawing/2014/main" id="{616A6F5F-289B-4DC8-89AD-75589CE1F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0"/>
          <a:ext cx="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0" cy="716280"/>
    <xdr:pic>
      <xdr:nvPicPr>
        <xdr:cNvPr id="7" name="Picture 5">
          <a:extLst>
            <a:ext uri="{FF2B5EF4-FFF2-40B4-BE49-F238E27FC236}">
              <a16:creationId xmlns:a16="http://schemas.microsoft.com/office/drawing/2014/main" id="{1DBBB770-9021-42A9-9D18-53B7482D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0"/>
          <a:ext cx="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0" cy="716280"/>
    <xdr:pic>
      <xdr:nvPicPr>
        <xdr:cNvPr id="8" name="Picture 5">
          <a:extLst>
            <a:ext uri="{FF2B5EF4-FFF2-40B4-BE49-F238E27FC236}">
              <a16:creationId xmlns:a16="http://schemas.microsoft.com/office/drawing/2014/main" id="{573CEB4D-4D51-40E5-80CB-2E759481C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0"/>
          <a:ext cx="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0" cy="716280"/>
    <xdr:pic>
      <xdr:nvPicPr>
        <xdr:cNvPr id="9" name="Picture 5">
          <a:extLst>
            <a:ext uri="{FF2B5EF4-FFF2-40B4-BE49-F238E27FC236}">
              <a16:creationId xmlns:a16="http://schemas.microsoft.com/office/drawing/2014/main" id="{581041AA-A6EA-43C8-8A99-C7D2345E8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0"/>
          <a:ext cx="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0" cy="716280"/>
    <xdr:pic>
      <xdr:nvPicPr>
        <xdr:cNvPr id="10" name="Picture 5">
          <a:extLst>
            <a:ext uri="{FF2B5EF4-FFF2-40B4-BE49-F238E27FC236}">
              <a16:creationId xmlns:a16="http://schemas.microsoft.com/office/drawing/2014/main" id="{CE742078-36A5-4EDF-8CB2-4F6679C7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0"/>
          <a:ext cx="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0" cy="716280"/>
    <xdr:pic>
      <xdr:nvPicPr>
        <xdr:cNvPr id="11" name="Picture 5">
          <a:extLst>
            <a:ext uri="{FF2B5EF4-FFF2-40B4-BE49-F238E27FC236}">
              <a16:creationId xmlns:a16="http://schemas.microsoft.com/office/drawing/2014/main" id="{3CDBA490-5E93-4D1A-B758-8878F5181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0"/>
          <a:ext cx="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0" cy="716280"/>
    <xdr:pic>
      <xdr:nvPicPr>
        <xdr:cNvPr id="12" name="Picture 5">
          <a:extLst>
            <a:ext uri="{FF2B5EF4-FFF2-40B4-BE49-F238E27FC236}">
              <a16:creationId xmlns:a16="http://schemas.microsoft.com/office/drawing/2014/main" id="{52D1BF61-4758-4CED-9752-1BDDA4A9C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0"/>
          <a:ext cx="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0" cy="716280"/>
    <xdr:pic>
      <xdr:nvPicPr>
        <xdr:cNvPr id="13" name="Picture 5">
          <a:extLst>
            <a:ext uri="{FF2B5EF4-FFF2-40B4-BE49-F238E27FC236}">
              <a16:creationId xmlns:a16="http://schemas.microsoft.com/office/drawing/2014/main" id="{A6992704-9F21-4AAD-B9FB-2700156B7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0"/>
          <a:ext cx="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0" cy="716280"/>
    <xdr:pic>
      <xdr:nvPicPr>
        <xdr:cNvPr id="14" name="Picture 5">
          <a:extLst>
            <a:ext uri="{FF2B5EF4-FFF2-40B4-BE49-F238E27FC236}">
              <a16:creationId xmlns:a16="http://schemas.microsoft.com/office/drawing/2014/main" id="{378FF297-B71A-4655-B3B9-D8CAB9BB6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0"/>
          <a:ext cx="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0" cy="716280"/>
    <xdr:pic>
      <xdr:nvPicPr>
        <xdr:cNvPr id="15" name="Picture 5">
          <a:extLst>
            <a:ext uri="{FF2B5EF4-FFF2-40B4-BE49-F238E27FC236}">
              <a16:creationId xmlns:a16="http://schemas.microsoft.com/office/drawing/2014/main" id="{97077621-4D34-4158-8525-0C28F1A9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0"/>
          <a:ext cx="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0" cy="716280"/>
    <xdr:pic>
      <xdr:nvPicPr>
        <xdr:cNvPr id="16" name="Picture 5">
          <a:extLst>
            <a:ext uri="{FF2B5EF4-FFF2-40B4-BE49-F238E27FC236}">
              <a16:creationId xmlns:a16="http://schemas.microsoft.com/office/drawing/2014/main" id="{EAC4F515-F134-4A77-ADD5-FD5833E5D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0"/>
          <a:ext cx="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0" cy="716280"/>
    <xdr:pic>
      <xdr:nvPicPr>
        <xdr:cNvPr id="17" name="Picture 5">
          <a:extLst>
            <a:ext uri="{FF2B5EF4-FFF2-40B4-BE49-F238E27FC236}">
              <a16:creationId xmlns:a16="http://schemas.microsoft.com/office/drawing/2014/main" id="{F29CA7A3-9D9D-42A8-8F48-D0FB6BCEB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0"/>
          <a:ext cx="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0" cy="716280"/>
    <xdr:pic>
      <xdr:nvPicPr>
        <xdr:cNvPr id="18" name="Picture 5">
          <a:extLst>
            <a:ext uri="{FF2B5EF4-FFF2-40B4-BE49-F238E27FC236}">
              <a16:creationId xmlns:a16="http://schemas.microsoft.com/office/drawing/2014/main" id="{03CD5F86-183B-4620-9147-A25D089A1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0"/>
          <a:ext cx="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0" cy="716280"/>
    <xdr:pic>
      <xdr:nvPicPr>
        <xdr:cNvPr id="19" name="Picture 5">
          <a:extLst>
            <a:ext uri="{FF2B5EF4-FFF2-40B4-BE49-F238E27FC236}">
              <a16:creationId xmlns:a16="http://schemas.microsoft.com/office/drawing/2014/main" id="{A5057DD8-CF51-4B1F-A5E7-A9B7B1DD5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0"/>
          <a:ext cx="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28575</xdr:colOff>
      <xdr:row>78</xdr:row>
      <xdr:rowOff>161924</xdr:rowOff>
    </xdr:from>
    <xdr:to>
      <xdr:col>1</xdr:col>
      <xdr:colOff>47624</xdr:colOff>
      <xdr:row>79</xdr:row>
      <xdr:rowOff>0</xdr:rowOff>
    </xdr:to>
    <xdr:sp macro="" textlink="">
      <xdr:nvSpPr>
        <xdr:cNvPr id="20" name="Left Brace 3">
          <a:extLst>
            <a:ext uri="{FF2B5EF4-FFF2-40B4-BE49-F238E27FC236}">
              <a16:creationId xmlns:a16="http://schemas.microsoft.com/office/drawing/2014/main" id="{2704A87D-CCFE-47AB-AE95-DC2101065C95}"/>
            </a:ext>
          </a:extLst>
        </xdr:cNvPr>
        <xdr:cNvSpPr/>
      </xdr:nvSpPr>
      <xdr:spPr>
        <a:xfrm>
          <a:off x="676275" y="15211424"/>
          <a:ext cx="19049" cy="28576"/>
        </a:xfrm>
        <a:prstGeom prst="leftBrac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tabSelected="1" zoomScaleNormal="100" workbookViewId="0"/>
  </sheetViews>
  <sheetFormatPr baseColWidth="10" defaultColWidth="11.42578125" defaultRowHeight="12.75"/>
  <cols>
    <col min="1" max="1" width="8.140625" style="23" customWidth="1"/>
    <col min="2" max="2" width="12.140625" style="23" customWidth="1"/>
    <col min="3" max="3" width="75.28515625" style="23" customWidth="1"/>
    <col min="4" max="4" width="18.42578125" style="23" customWidth="1"/>
    <col min="5" max="5" width="16.28515625" style="23" customWidth="1"/>
    <col min="6" max="6" width="18.7109375" style="23" customWidth="1"/>
    <col min="7" max="7" width="11.42578125" style="23"/>
    <col min="8" max="8" width="30.28515625" style="23" customWidth="1"/>
    <col min="9" max="9" width="14.42578125" style="23" bestFit="1" customWidth="1"/>
    <col min="10" max="10" width="16.85546875" style="23" customWidth="1"/>
    <col min="11" max="11" width="13.28515625" style="23" bestFit="1" customWidth="1"/>
    <col min="12" max="12" width="12.28515625" style="23" bestFit="1" customWidth="1"/>
    <col min="13" max="13" width="18.5703125" style="23" bestFit="1" customWidth="1"/>
    <col min="14" max="16384" width="11.42578125" style="23"/>
  </cols>
  <sheetData>
    <row r="1" spans="2:11">
      <c r="B1" s="25"/>
      <c r="C1" s="25"/>
      <c r="D1" s="25"/>
      <c r="E1" s="25"/>
      <c r="F1" s="24" t="s">
        <v>11</v>
      </c>
    </row>
    <row r="2" spans="2:11">
      <c r="B2" s="316" t="s">
        <v>127</v>
      </c>
      <c r="C2" s="316"/>
      <c r="D2" s="316"/>
      <c r="E2" s="316"/>
      <c r="F2" s="316"/>
    </row>
    <row r="3" spans="2:11">
      <c r="B3" s="316" t="s">
        <v>0</v>
      </c>
      <c r="C3" s="316"/>
      <c r="D3" s="316"/>
      <c r="E3" s="316"/>
      <c r="F3" s="316"/>
    </row>
    <row r="4" spans="2:11">
      <c r="B4" s="316" t="s">
        <v>12</v>
      </c>
      <c r="C4" s="316"/>
      <c r="D4" s="316"/>
      <c r="E4" s="316"/>
      <c r="F4" s="316"/>
      <c r="I4" s="275"/>
    </row>
    <row r="5" spans="2:11">
      <c r="B5" s="26"/>
      <c r="C5" s="26"/>
      <c r="D5" s="27"/>
      <c r="E5" s="26"/>
      <c r="F5" s="26"/>
    </row>
    <row r="6" spans="2:11" ht="12.75" customHeight="1">
      <c r="B6" s="319" t="s">
        <v>1</v>
      </c>
      <c r="C6" s="22" t="s">
        <v>2</v>
      </c>
      <c r="D6" s="39" t="s">
        <v>3</v>
      </c>
      <c r="E6" s="317" t="s">
        <v>4</v>
      </c>
      <c r="F6" s="318"/>
    </row>
    <row r="7" spans="2:11">
      <c r="B7" s="319"/>
      <c r="C7" s="4"/>
      <c r="D7" s="29"/>
      <c r="E7" s="1" t="s">
        <v>5</v>
      </c>
      <c r="F7" s="22" t="s">
        <v>6</v>
      </c>
    </row>
    <row r="8" spans="2:11">
      <c r="B8" s="30"/>
      <c r="C8" s="24"/>
      <c r="D8" s="29">
        <f>+D9+D15+D17+D30+D43+D60+D84+D119+D121+D140</f>
        <v>159931345.0262</v>
      </c>
      <c r="E8" s="31"/>
      <c r="F8" s="32"/>
      <c r="H8" s="35"/>
    </row>
    <row r="9" spans="2:11" s="40" customFormat="1" ht="15.75">
      <c r="B9" s="74">
        <v>61203</v>
      </c>
      <c r="C9" s="75" t="s">
        <v>47</v>
      </c>
      <c r="D9" s="128">
        <f>SUM(D10:D14)</f>
        <v>9759113.2899999991</v>
      </c>
      <c r="E9" s="76"/>
      <c r="F9" s="74"/>
    </row>
    <row r="10" spans="2:11" ht="15">
      <c r="B10" s="85" t="s">
        <v>52</v>
      </c>
      <c r="C10" s="90" t="s">
        <v>109</v>
      </c>
      <c r="D10" s="86">
        <v>500000</v>
      </c>
      <c r="E10" s="91" t="s">
        <v>45</v>
      </c>
      <c r="F10" s="85" t="s">
        <v>58</v>
      </c>
      <c r="H10" s="35"/>
      <c r="K10" s="280"/>
    </row>
    <row r="11" spans="2:11" ht="15">
      <c r="B11" s="85" t="s">
        <v>110</v>
      </c>
      <c r="C11" s="92" t="s">
        <v>111</v>
      </c>
      <c r="D11" s="86">
        <v>500000</v>
      </c>
      <c r="E11" s="91" t="s">
        <v>45</v>
      </c>
      <c r="F11" s="85" t="s">
        <v>58</v>
      </c>
    </row>
    <row r="12" spans="2:11" ht="15">
      <c r="B12" s="85" t="s">
        <v>32</v>
      </c>
      <c r="C12" s="90" t="s">
        <v>208</v>
      </c>
      <c r="D12" s="86">
        <f>4000000+1759281.77-168.48</f>
        <v>5759113.2899999991</v>
      </c>
      <c r="E12" s="91" t="s">
        <v>45</v>
      </c>
      <c r="F12" s="85" t="s">
        <v>58</v>
      </c>
    </row>
    <row r="13" spans="2:11" ht="15">
      <c r="B13" s="85" t="s">
        <v>49</v>
      </c>
      <c r="C13" s="122" t="s">
        <v>166</v>
      </c>
      <c r="D13" s="86">
        <v>2000000</v>
      </c>
      <c r="E13" s="91" t="s">
        <v>45</v>
      </c>
      <c r="F13" s="85" t="s">
        <v>58</v>
      </c>
    </row>
    <row r="14" spans="2:11" ht="15">
      <c r="B14" s="85" t="s">
        <v>57</v>
      </c>
      <c r="C14" s="122" t="s">
        <v>112</v>
      </c>
      <c r="D14" s="86">
        <v>1000000</v>
      </c>
      <c r="E14" s="91" t="s">
        <v>174</v>
      </c>
      <c r="F14" s="85" t="s">
        <v>58</v>
      </c>
    </row>
    <row r="15" spans="2:11" ht="15">
      <c r="B15" s="129">
        <v>61207</v>
      </c>
      <c r="C15" s="130" t="s">
        <v>113</v>
      </c>
      <c r="D15" s="133">
        <f>+D16</f>
        <v>8000000</v>
      </c>
      <c r="E15" s="131"/>
      <c r="F15" s="132"/>
    </row>
    <row r="16" spans="2:11" ht="15">
      <c r="B16" s="85" t="s">
        <v>59</v>
      </c>
      <c r="C16" s="77" t="s">
        <v>114</v>
      </c>
      <c r="D16" s="86">
        <v>8000000</v>
      </c>
      <c r="E16" s="91" t="s">
        <v>115</v>
      </c>
      <c r="F16" s="85" t="s">
        <v>58</v>
      </c>
    </row>
    <row r="17" spans="1:8" s="40" customFormat="1" ht="15.75">
      <c r="B17" s="161">
        <v>61401</v>
      </c>
      <c r="C17" s="164" t="s">
        <v>46</v>
      </c>
      <c r="D17" s="137">
        <f>+SUM(D18:D29)</f>
        <v>5970258.9900000002</v>
      </c>
      <c r="E17" s="138"/>
      <c r="F17" s="161"/>
    </row>
    <row r="18" spans="1:8" s="33" customFormat="1" ht="30" customHeight="1">
      <c r="B18" s="85"/>
      <c r="C18" s="78"/>
      <c r="D18" s="86"/>
      <c r="E18" s="88"/>
      <c r="F18" s="85"/>
      <c r="H18" s="297"/>
    </row>
    <row r="19" spans="1:8" s="33" customFormat="1" ht="30" customHeight="1">
      <c r="B19" s="85" t="s">
        <v>30</v>
      </c>
      <c r="C19" s="79" t="s">
        <v>195</v>
      </c>
      <c r="D19" s="86">
        <v>733848.49</v>
      </c>
      <c r="E19" s="80" t="s">
        <v>122</v>
      </c>
      <c r="F19" s="85" t="s">
        <v>58</v>
      </c>
    </row>
    <row r="20" spans="1:8" s="33" customFormat="1" ht="15">
      <c r="A20" s="23"/>
      <c r="B20" s="291" t="s">
        <v>31</v>
      </c>
      <c r="C20" s="96" t="s">
        <v>196</v>
      </c>
      <c r="D20" s="265">
        <v>5087802.5</v>
      </c>
      <c r="E20" s="97" t="s">
        <v>230</v>
      </c>
      <c r="F20" s="95" t="s">
        <v>58</v>
      </c>
    </row>
    <row r="21" spans="1:8" s="33" customFormat="1" ht="15">
      <c r="A21" s="23"/>
      <c r="B21" s="245"/>
      <c r="C21" s="249"/>
      <c r="D21" s="250"/>
      <c r="E21" s="251"/>
      <c r="F21" s="245"/>
    </row>
    <row r="22" spans="1:8" s="33" customFormat="1">
      <c r="A22" s="23"/>
      <c r="B22" s="81"/>
      <c r="C22" s="82"/>
      <c r="D22" s="83"/>
      <c r="E22" s="84"/>
      <c r="F22" s="160" t="s">
        <v>11</v>
      </c>
    </row>
    <row r="23" spans="1:8" s="33" customFormat="1">
      <c r="A23" s="23"/>
      <c r="B23" s="320" t="s">
        <v>127</v>
      </c>
      <c r="C23" s="320"/>
      <c r="D23" s="320"/>
      <c r="E23" s="320"/>
      <c r="F23" s="320"/>
    </row>
    <row r="24" spans="1:8" s="33" customFormat="1">
      <c r="A24" s="23"/>
      <c r="B24" s="320" t="s">
        <v>0</v>
      </c>
      <c r="C24" s="320"/>
      <c r="D24" s="320"/>
      <c r="E24" s="320"/>
      <c r="F24" s="320"/>
    </row>
    <row r="25" spans="1:8" s="33" customFormat="1">
      <c r="A25" s="23"/>
      <c r="B25" s="320" t="s">
        <v>12</v>
      </c>
      <c r="C25" s="320"/>
      <c r="D25" s="320"/>
      <c r="E25" s="320"/>
      <c r="F25" s="320"/>
    </row>
    <row r="26" spans="1:8" s="33" customFormat="1">
      <c r="A26" s="23"/>
      <c r="B26" s="148"/>
      <c r="C26" s="148"/>
      <c r="D26" s="149"/>
      <c r="E26" s="148"/>
      <c r="F26" s="148"/>
    </row>
    <row r="27" spans="1:8" s="33" customFormat="1" ht="25.5">
      <c r="A27" s="23"/>
      <c r="B27" s="321" t="s">
        <v>1</v>
      </c>
      <c r="C27" s="134" t="s">
        <v>2</v>
      </c>
      <c r="D27" s="150" t="s">
        <v>3</v>
      </c>
      <c r="E27" s="322" t="s">
        <v>4</v>
      </c>
      <c r="F27" s="323"/>
    </row>
    <row r="28" spans="1:8" s="33" customFormat="1">
      <c r="A28" s="23"/>
      <c r="B28" s="321"/>
      <c r="C28" s="151"/>
      <c r="D28" s="152"/>
      <c r="E28" s="153" t="s">
        <v>5</v>
      </c>
      <c r="F28" s="134" t="s">
        <v>6</v>
      </c>
    </row>
    <row r="29" spans="1:8" s="33" customFormat="1" ht="30">
      <c r="B29" s="88" t="s">
        <v>273</v>
      </c>
      <c r="C29" s="78" t="s">
        <v>243</v>
      </c>
      <c r="D29" s="86">
        <v>148608</v>
      </c>
      <c r="E29" s="281" t="s">
        <v>244</v>
      </c>
      <c r="F29" s="85" t="s">
        <v>58</v>
      </c>
    </row>
    <row r="30" spans="1:8" s="99" customFormat="1" ht="15">
      <c r="B30" s="135">
        <v>61404</v>
      </c>
      <c r="C30" s="136" t="s">
        <v>48</v>
      </c>
      <c r="D30" s="137">
        <f>+SUM(D31:D32)</f>
        <v>8650000</v>
      </c>
      <c r="E30" s="138"/>
      <c r="F30" s="134"/>
    </row>
    <row r="31" spans="1:8" s="99" customFormat="1" ht="60">
      <c r="B31" s="85" t="s">
        <v>126</v>
      </c>
      <c r="C31" s="98" t="s">
        <v>225</v>
      </c>
      <c r="D31" s="86">
        <v>4650000</v>
      </c>
      <c r="E31" s="91" t="s">
        <v>45</v>
      </c>
      <c r="F31" s="85" t="s">
        <v>58</v>
      </c>
    </row>
    <row r="32" spans="1:8" s="33" customFormat="1" ht="30">
      <c r="B32" s="162" t="s">
        <v>274</v>
      </c>
      <c r="C32" s="143" t="s">
        <v>268</v>
      </c>
      <c r="D32" s="165">
        <v>4000000</v>
      </c>
      <c r="E32" s="166" t="s">
        <v>45</v>
      </c>
      <c r="F32" s="162" t="s">
        <v>58</v>
      </c>
    </row>
    <row r="33" spans="1:6" s="33" customFormat="1">
      <c r="B33" s="102"/>
      <c r="C33" s="103"/>
      <c r="D33" s="104"/>
      <c r="E33" s="100"/>
      <c r="F33" s="101"/>
    </row>
    <row r="34" spans="1:6" s="33" customFormat="1">
      <c r="B34" s="154"/>
      <c r="C34" s="155"/>
      <c r="D34" s="156"/>
      <c r="E34" s="157"/>
      <c r="F34" s="158"/>
    </row>
    <row r="35" spans="1:6" s="33" customFormat="1">
      <c r="B35" s="169"/>
      <c r="C35" s="109"/>
      <c r="D35" s="171"/>
      <c r="E35" s="248"/>
      <c r="F35" s="159"/>
    </row>
    <row r="36" spans="1:6" s="33" customFormat="1">
      <c r="A36" s="23"/>
      <c r="B36" s="159"/>
      <c r="C36" s="159"/>
      <c r="D36" s="159"/>
      <c r="E36" s="159"/>
      <c r="F36" s="160" t="s">
        <v>11</v>
      </c>
    </row>
    <row r="37" spans="1:6" s="33" customFormat="1">
      <c r="A37" s="23"/>
      <c r="B37" s="320" t="s">
        <v>127</v>
      </c>
      <c r="C37" s="320"/>
      <c r="D37" s="320"/>
      <c r="E37" s="320"/>
      <c r="F37" s="320"/>
    </row>
    <row r="38" spans="1:6" s="33" customFormat="1">
      <c r="A38" s="23"/>
      <c r="B38" s="320" t="s">
        <v>0</v>
      </c>
      <c r="C38" s="320"/>
      <c r="D38" s="320"/>
      <c r="E38" s="320"/>
      <c r="F38" s="320"/>
    </row>
    <row r="39" spans="1:6" s="33" customFormat="1">
      <c r="A39" s="23"/>
      <c r="B39" s="320" t="s">
        <v>12</v>
      </c>
      <c r="C39" s="320"/>
      <c r="D39" s="320"/>
      <c r="E39" s="320"/>
      <c r="F39" s="320"/>
    </row>
    <row r="40" spans="1:6" s="33" customFormat="1" ht="6" customHeight="1">
      <c r="A40" s="23"/>
      <c r="B40" s="148"/>
      <c r="C40" s="148"/>
      <c r="D40" s="149"/>
      <c r="E40" s="148"/>
      <c r="F40" s="148"/>
    </row>
    <row r="41" spans="1:6" s="33" customFormat="1" ht="25.5">
      <c r="A41" s="23"/>
      <c r="B41" s="321" t="s">
        <v>1</v>
      </c>
      <c r="C41" s="134" t="s">
        <v>2</v>
      </c>
      <c r="D41" s="150" t="s">
        <v>3</v>
      </c>
      <c r="E41" s="322" t="s">
        <v>4</v>
      </c>
      <c r="F41" s="323"/>
    </row>
    <row r="42" spans="1:6" s="33" customFormat="1">
      <c r="A42" s="23"/>
      <c r="B42" s="321"/>
      <c r="C42" s="151"/>
      <c r="D42" s="152"/>
      <c r="E42" s="153" t="s">
        <v>5</v>
      </c>
      <c r="F42" s="134" t="s">
        <v>6</v>
      </c>
    </row>
    <row r="43" spans="1:6" ht="15">
      <c r="B43" s="161">
        <v>61421</v>
      </c>
      <c r="C43" s="164" t="s">
        <v>50</v>
      </c>
      <c r="D43" s="137">
        <f>+SUM(D44:D49)</f>
        <v>6210000</v>
      </c>
      <c r="E43" s="167"/>
      <c r="F43" s="168"/>
    </row>
    <row r="44" spans="1:6" ht="15" customHeight="1">
      <c r="B44" s="112" t="s">
        <v>53</v>
      </c>
      <c r="C44" s="111" t="s">
        <v>128</v>
      </c>
      <c r="D44" s="139">
        <v>1500000</v>
      </c>
      <c r="E44" s="91" t="s">
        <v>134</v>
      </c>
      <c r="F44" s="85" t="s">
        <v>58</v>
      </c>
    </row>
    <row r="45" spans="1:6" ht="33" customHeight="1">
      <c r="B45" s="112" t="s">
        <v>54</v>
      </c>
      <c r="C45" s="114" t="s">
        <v>228</v>
      </c>
      <c r="D45" s="139">
        <v>3500000</v>
      </c>
      <c r="E45" s="91" t="s">
        <v>45</v>
      </c>
      <c r="F45" s="85" t="s">
        <v>58</v>
      </c>
    </row>
    <row r="46" spans="1:6" ht="15" customHeight="1">
      <c r="B46" s="112" t="s">
        <v>55</v>
      </c>
      <c r="C46" s="113" t="s">
        <v>129</v>
      </c>
      <c r="D46" s="139">
        <v>470000</v>
      </c>
      <c r="E46" s="91" t="s">
        <v>135</v>
      </c>
      <c r="F46" s="85" t="s">
        <v>130</v>
      </c>
    </row>
    <row r="47" spans="1:6" ht="15" customHeight="1">
      <c r="B47" s="112" t="s">
        <v>56</v>
      </c>
      <c r="C47" s="113" t="s">
        <v>175</v>
      </c>
      <c r="D47" s="139">
        <v>350000</v>
      </c>
      <c r="E47" s="91" t="s">
        <v>136</v>
      </c>
      <c r="F47" s="85" t="s">
        <v>131</v>
      </c>
    </row>
    <row r="48" spans="1:6" ht="31.5" customHeight="1">
      <c r="B48" s="112" t="s">
        <v>133</v>
      </c>
      <c r="C48" s="114" t="s">
        <v>132</v>
      </c>
      <c r="D48" s="139">
        <v>150000</v>
      </c>
      <c r="E48" s="91" t="s">
        <v>45</v>
      </c>
      <c r="F48" s="85" t="s">
        <v>58</v>
      </c>
    </row>
    <row r="49" spans="2:13" ht="36.75" customHeight="1">
      <c r="B49" s="116" t="s">
        <v>220</v>
      </c>
      <c r="C49" s="117" t="s">
        <v>197</v>
      </c>
      <c r="D49" s="141">
        <f>16*15000</f>
        <v>240000</v>
      </c>
      <c r="E49" s="119" t="s">
        <v>25</v>
      </c>
      <c r="F49" s="95" t="s">
        <v>58</v>
      </c>
    </row>
    <row r="50" spans="2:13" ht="15" customHeight="1">
      <c r="B50" s="169"/>
      <c r="C50" s="170"/>
      <c r="D50" s="171"/>
      <c r="E50" s="172"/>
      <c r="F50" s="169"/>
    </row>
    <row r="51" spans="2:13">
      <c r="B51" s="159"/>
      <c r="C51" s="159"/>
      <c r="D51" s="159"/>
      <c r="E51" s="159"/>
      <c r="F51" s="160" t="s">
        <v>11</v>
      </c>
    </row>
    <row r="52" spans="2:13">
      <c r="B52" s="320" t="s">
        <v>127</v>
      </c>
      <c r="C52" s="320"/>
      <c r="D52" s="320"/>
      <c r="E52" s="320"/>
      <c r="F52" s="320"/>
    </row>
    <row r="53" spans="2:13" ht="4.5" customHeight="1">
      <c r="B53" s="159"/>
      <c r="C53" s="159"/>
      <c r="D53" s="159"/>
      <c r="E53" s="159"/>
      <c r="F53" s="159"/>
    </row>
    <row r="54" spans="2:13">
      <c r="B54" s="320" t="s">
        <v>0</v>
      </c>
      <c r="C54" s="320"/>
      <c r="D54" s="320"/>
      <c r="E54" s="320"/>
      <c r="F54" s="320"/>
    </row>
    <row r="55" spans="2:13" ht="3" customHeight="1">
      <c r="B55" s="159"/>
      <c r="C55" s="159"/>
      <c r="D55" s="159"/>
      <c r="E55" s="159"/>
      <c r="F55" s="159"/>
    </row>
    <row r="56" spans="2:13">
      <c r="B56" s="320" t="s">
        <v>12</v>
      </c>
      <c r="C56" s="320"/>
      <c r="D56" s="320"/>
      <c r="E56" s="320"/>
      <c r="F56" s="320"/>
    </row>
    <row r="57" spans="2:13">
      <c r="B57" s="148"/>
      <c r="C57" s="148"/>
      <c r="D57" s="149"/>
      <c r="E57" s="148"/>
      <c r="F57" s="148"/>
    </row>
    <row r="58" spans="2:13" ht="25.5">
      <c r="B58" s="321" t="s">
        <v>1</v>
      </c>
      <c r="C58" s="134" t="s">
        <v>2</v>
      </c>
      <c r="D58" s="150" t="s">
        <v>3</v>
      </c>
      <c r="E58" s="324" t="s">
        <v>4</v>
      </c>
      <c r="F58" s="324"/>
    </row>
    <row r="59" spans="2:13">
      <c r="B59" s="321"/>
      <c r="C59" s="151"/>
      <c r="D59" s="152"/>
      <c r="E59" s="153" t="s">
        <v>5</v>
      </c>
      <c r="F59" s="134" t="s">
        <v>6</v>
      </c>
    </row>
    <row r="60" spans="2:13" s="33" customFormat="1" ht="17.25" customHeight="1">
      <c r="B60" s="161">
        <v>61503</v>
      </c>
      <c r="C60" s="164" t="s">
        <v>24</v>
      </c>
      <c r="D60" s="137">
        <f>+SUM(D61:D83)</f>
        <v>82061126.459999993</v>
      </c>
      <c r="E60" s="138"/>
      <c r="F60" s="161"/>
    </row>
    <row r="61" spans="2:13" s="184" customFormat="1" ht="26.25" customHeight="1">
      <c r="B61" s="85" t="s">
        <v>28</v>
      </c>
      <c r="C61" s="111" t="s">
        <v>137</v>
      </c>
      <c r="D61" s="139">
        <v>26656715.289999999</v>
      </c>
      <c r="E61" s="94" t="s">
        <v>290</v>
      </c>
      <c r="F61" s="85" t="s">
        <v>58</v>
      </c>
      <c r="H61" s="109"/>
      <c r="K61" s="313"/>
      <c r="L61" s="313"/>
      <c r="M61" s="313"/>
    </row>
    <row r="62" spans="2:13" ht="27.75" customHeight="1">
      <c r="B62" s="85" t="s">
        <v>271</v>
      </c>
      <c r="C62" s="111" t="s">
        <v>207</v>
      </c>
      <c r="D62" s="139">
        <v>5861149.6799999997</v>
      </c>
      <c r="E62" s="106" t="s">
        <v>139</v>
      </c>
      <c r="F62" s="85" t="s">
        <v>58</v>
      </c>
      <c r="H62" s="280"/>
    </row>
    <row r="63" spans="2:13" ht="30">
      <c r="B63" s="85" t="s">
        <v>270</v>
      </c>
      <c r="C63" s="111" t="s">
        <v>199</v>
      </c>
      <c r="D63" s="139">
        <v>7528464.4400000004</v>
      </c>
      <c r="E63" s="106" t="s">
        <v>138</v>
      </c>
      <c r="F63" s="120" t="s">
        <v>58</v>
      </c>
      <c r="I63" s="254"/>
    </row>
    <row r="64" spans="2:13" ht="30">
      <c r="B64" s="95" t="s">
        <v>272</v>
      </c>
      <c r="C64" s="121" t="s">
        <v>200</v>
      </c>
      <c r="D64" s="141">
        <v>5791814.4199999999</v>
      </c>
      <c r="E64" s="118" t="s">
        <v>141</v>
      </c>
      <c r="F64" s="95" t="s">
        <v>58</v>
      </c>
    </row>
    <row r="65" spans="1:8" ht="15">
      <c r="B65" s="245"/>
      <c r="C65" s="111"/>
      <c r="D65" s="246"/>
      <c r="E65" s="247"/>
      <c r="F65" s="245"/>
    </row>
    <row r="66" spans="1:8" ht="15">
      <c r="B66" s="245"/>
      <c r="C66" s="111"/>
      <c r="D66" s="246"/>
      <c r="E66" s="247"/>
      <c r="F66" s="160" t="s">
        <v>11</v>
      </c>
    </row>
    <row r="67" spans="1:8">
      <c r="B67" s="320" t="s">
        <v>127</v>
      </c>
      <c r="C67" s="320"/>
      <c r="D67" s="320"/>
      <c r="E67" s="320"/>
      <c r="F67" s="320"/>
    </row>
    <row r="68" spans="1:8" ht="3" customHeight="1">
      <c r="B68" s="159"/>
      <c r="C68" s="159"/>
      <c r="D68" s="159"/>
      <c r="E68" s="159"/>
      <c r="F68" s="159"/>
    </row>
    <row r="69" spans="1:8">
      <c r="B69" s="320" t="s">
        <v>0</v>
      </c>
      <c r="C69" s="320"/>
      <c r="D69" s="320"/>
      <c r="E69" s="320"/>
      <c r="F69" s="320"/>
    </row>
    <row r="70" spans="1:8" ht="4.5" customHeight="1">
      <c r="B70" s="159"/>
      <c r="C70" s="159"/>
      <c r="D70" s="159"/>
      <c r="E70" s="159"/>
      <c r="F70" s="159"/>
    </row>
    <row r="71" spans="1:8">
      <c r="B71" s="320" t="s">
        <v>12</v>
      </c>
      <c r="C71" s="320"/>
      <c r="D71" s="320"/>
      <c r="E71" s="320"/>
      <c r="F71" s="320"/>
    </row>
    <row r="72" spans="1:8">
      <c r="B72" s="148"/>
      <c r="C72" s="148"/>
      <c r="D72" s="149"/>
      <c r="E72" s="148"/>
      <c r="F72" s="148"/>
    </row>
    <row r="73" spans="1:8" ht="25.5">
      <c r="B73" s="321" t="s">
        <v>1</v>
      </c>
      <c r="C73" s="134" t="s">
        <v>2</v>
      </c>
      <c r="D73" s="150" t="s">
        <v>3</v>
      </c>
      <c r="E73" s="322" t="s">
        <v>4</v>
      </c>
      <c r="F73" s="323"/>
    </row>
    <row r="74" spans="1:8">
      <c r="B74" s="321"/>
      <c r="C74" s="151"/>
      <c r="D74" s="152"/>
      <c r="E74" s="153" t="s">
        <v>5</v>
      </c>
      <c r="F74" s="134" t="s">
        <v>6</v>
      </c>
    </row>
    <row r="75" spans="1:8" ht="30">
      <c r="B75" s="85" t="s">
        <v>29</v>
      </c>
      <c r="C75" s="111" t="s">
        <v>201</v>
      </c>
      <c r="D75" s="139">
        <v>5447106.3700000001</v>
      </c>
      <c r="E75" s="106" t="s">
        <v>143</v>
      </c>
      <c r="F75" s="85" t="s">
        <v>58</v>
      </c>
    </row>
    <row r="76" spans="1:8" ht="15">
      <c r="B76" s="85" t="s">
        <v>237</v>
      </c>
      <c r="C76" s="111" t="s">
        <v>142</v>
      </c>
      <c r="D76" s="139">
        <v>3320172.68</v>
      </c>
      <c r="E76" s="106" t="s">
        <v>144</v>
      </c>
      <c r="F76" s="85" t="s">
        <v>58</v>
      </c>
    </row>
    <row r="77" spans="1:8" ht="30">
      <c r="A77" s="252"/>
      <c r="B77" s="85" t="s">
        <v>239</v>
      </c>
      <c r="C77" s="93" t="s">
        <v>227</v>
      </c>
      <c r="D77" s="139">
        <v>3095833.6</v>
      </c>
      <c r="E77" s="88" t="s">
        <v>226</v>
      </c>
      <c r="F77" s="85" t="s">
        <v>58</v>
      </c>
    </row>
    <row r="78" spans="1:8" ht="15">
      <c r="B78" s="85" t="s">
        <v>240</v>
      </c>
      <c r="C78" s="78" t="s">
        <v>222</v>
      </c>
      <c r="D78" s="127">
        <v>883778.07</v>
      </c>
      <c r="E78" s="87" t="s">
        <v>223</v>
      </c>
      <c r="F78" s="85" t="s">
        <v>58</v>
      </c>
      <c r="H78" s="35"/>
    </row>
    <row r="79" spans="1:8" ht="30">
      <c r="B79" s="106" t="s">
        <v>269</v>
      </c>
      <c r="C79" s="114" t="s">
        <v>257</v>
      </c>
      <c r="D79" s="139">
        <v>4927964.25</v>
      </c>
      <c r="E79" s="276" t="s">
        <v>258</v>
      </c>
      <c r="F79" s="85" t="s">
        <v>58</v>
      </c>
    </row>
    <row r="80" spans="1:8" s="184" customFormat="1" ht="15">
      <c r="B80" s="85" t="s">
        <v>277</v>
      </c>
      <c r="C80" s="113" t="s">
        <v>287</v>
      </c>
      <c r="D80" s="139">
        <v>10000000</v>
      </c>
      <c r="E80" s="296" t="s">
        <v>288</v>
      </c>
      <c r="F80" s="277" t="s">
        <v>58</v>
      </c>
      <c r="H80" s="278"/>
    </row>
    <row r="81" spans="2:8" s="184" customFormat="1" ht="15">
      <c r="B81" s="85" t="s">
        <v>299</v>
      </c>
      <c r="C81" s="113" t="s">
        <v>146</v>
      </c>
      <c r="D81" s="139">
        <v>3750000</v>
      </c>
      <c r="E81" s="296" t="s">
        <v>291</v>
      </c>
      <c r="F81" s="314" t="s">
        <v>58</v>
      </c>
      <c r="H81" s="278"/>
    </row>
    <row r="82" spans="2:8" s="184" customFormat="1" ht="15">
      <c r="B82" s="85" t="s">
        <v>300</v>
      </c>
      <c r="C82" s="113" t="s">
        <v>256</v>
      </c>
      <c r="D82" s="139">
        <v>2459674.7400000002</v>
      </c>
      <c r="E82" s="296" t="s">
        <v>292</v>
      </c>
      <c r="F82" s="314" t="s">
        <v>58</v>
      </c>
      <c r="H82" s="278"/>
    </row>
    <row r="83" spans="2:8" s="184" customFormat="1" ht="15">
      <c r="B83" s="85" t="s">
        <v>301</v>
      </c>
      <c r="C83" s="113" t="s">
        <v>262</v>
      </c>
      <c r="D83" s="139">
        <v>2338452.92</v>
      </c>
      <c r="E83" s="296" t="s">
        <v>293</v>
      </c>
      <c r="F83" s="314" t="s">
        <v>58</v>
      </c>
      <c r="H83" s="278"/>
    </row>
    <row r="84" spans="2:8" ht="15">
      <c r="B84" s="161">
        <v>61416</v>
      </c>
      <c r="C84" s="164" t="s">
        <v>20</v>
      </c>
      <c r="D84" s="137">
        <f>+SUM(D85:D118)</f>
        <v>1466950.2361999999</v>
      </c>
      <c r="E84" s="173"/>
      <c r="F84" s="168"/>
    </row>
    <row r="85" spans="2:8" ht="30">
      <c r="B85" s="162" t="s">
        <v>241</v>
      </c>
      <c r="C85" s="98" t="s">
        <v>152</v>
      </c>
      <c r="D85" s="123">
        <v>90000</v>
      </c>
      <c r="E85" s="174" t="s">
        <v>25</v>
      </c>
      <c r="F85" s="162" t="s">
        <v>58</v>
      </c>
      <c r="H85" s="298"/>
    </row>
    <row r="86" spans="2:8" ht="30">
      <c r="B86" s="162" t="s">
        <v>41</v>
      </c>
      <c r="C86" s="98" t="s">
        <v>202</v>
      </c>
      <c r="D86" s="123">
        <v>104098.85249999999</v>
      </c>
      <c r="E86" s="174" t="s">
        <v>25</v>
      </c>
      <c r="F86" s="162" t="s">
        <v>58</v>
      </c>
    </row>
    <row r="87" spans="2:8" ht="15">
      <c r="B87" s="162" t="s">
        <v>110</v>
      </c>
      <c r="C87" s="98" t="s">
        <v>204</v>
      </c>
      <c r="D87" s="123">
        <v>72900</v>
      </c>
      <c r="E87" s="174" t="s">
        <v>25</v>
      </c>
      <c r="F87" s="162" t="s">
        <v>58</v>
      </c>
    </row>
    <row r="88" spans="2:8" ht="15">
      <c r="B88" s="162" t="s">
        <v>33</v>
      </c>
      <c r="C88" s="98" t="s">
        <v>153</v>
      </c>
      <c r="D88" s="123">
        <v>30000</v>
      </c>
      <c r="E88" s="174" t="s">
        <v>25</v>
      </c>
      <c r="F88" s="162" t="s">
        <v>58</v>
      </c>
    </row>
    <row r="89" spans="2:8" s="33" customFormat="1" ht="30">
      <c r="B89" s="162" t="s">
        <v>34</v>
      </c>
      <c r="C89" s="98" t="s">
        <v>154</v>
      </c>
      <c r="D89" s="123">
        <v>85017.859499999991</v>
      </c>
      <c r="E89" s="174" t="s">
        <v>25</v>
      </c>
      <c r="F89" s="162" t="s">
        <v>58</v>
      </c>
    </row>
    <row r="90" spans="2:8" s="33" customFormat="1" ht="30">
      <c r="B90" s="162" t="s">
        <v>35</v>
      </c>
      <c r="C90" s="98" t="s">
        <v>155</v>
      </c>
      <c r="D90" s="123">
        <v>86036.842499999984</v>
      </c>
      <c r="E90" s="174" t="s">
        <v>25</v>
      </c>
      <c r="F90" s="162" t="s">
        <v>58</v>
      </c>
    </row>
    <row r="91" spans="2:8" s="33" customFormat="1" ht="15">
      <c r="B91" s="162" t="s">
        <v>36</v>
      </c>
      <c r="C91" s="98" t="s">
        <v>156</v>
      </c>
      <c r="D91" s="123">
        <v>51884.281500000005</v>
      </c>
      <c r="E91" s="174" t="s">
        <v>25</v>
      </c>
      <c r="F91" s="162" t="s">
        <v>58</v>
      </c>
    </row>
    <row r="92" spans="2:8" s="33" customFormat="1" ht="30">
      <c r="B92" s="162" t="s">
        <v>37</v>
      </c>
      <c r="C92" s="98" t="s">
        <v>149</v>
      </c>
      <c r="D92" s="123">
        <v>34334.327999999994</v>
      </c>
      <c r="E92" s="174" t="s">
        <v>25</v>
      </c>
      <c r="F92" s="162" t="s">
        <v>58</v>
      </c>
    </row>
    <row r="93" spans="2:8" s="33" customFormat="1" ht="15">
      <c r="B93" s="162" t="s">
        <v>209</v>
      </c>
      <c r="C93" s="98" t="s">
        <v>150</v>
      </c>
      <c r="D93" s="123">
        <v>187917.86970000001</v>
      </c>
      <c r="E93" s="174" t="s">
        <v>25</v>
      </c>
      <c r="F93" s="162" t="s">
        <v>58</v>
      </c>
    </row>
    <row r="94" spans="2:8" s="33" customFormat="1" ht="15">
      <c r="B94" s="162" t="s">
        <v>210</v>
      </c>
      <c r="C94" s="98" t="s">
        <v>151</v>
      </c>
      <c r="D94" s="123">
        <v>51848.770499999991</v>
      </c>
      <c r="E94" s="174" t="s">
        <v>25</v>
      </c>
      <c r="F94" s="162" t="s">
        <v>58</v>
      </c>
    </row>
    <row r="95" spans="2:8" s="33" customFormat="1" ht="15">
      <c r="B95" s="162" t="s">
        <v>38</v>
      </c>
      <c r="C95" s="98" t="s">
        <v>203</v>
      </c>
      <c r="D95" s="123">
        <v>44768.051999999996</v>
      </c>
      <c r="E95" s="174" t="s">
        <v>25</v>
      </c>
      <c r="F95" s="162" t="s">
        <v>58</v>
      </c>
    </row>
    <row r="96" spans="2:8" s="33" customFormat="1">
      <c r="B96" s="154"/>
      <c r="C96" s="155"/>
      <c r="D96" s="175"/>
      <c r="E96" s="176"/>
      <c r="F96" s="154"/>
    </row>
    <row r="97" spans="2:6" s="33" customFormat="1">
      <c r="B97" s="159"/>
      <c r="C97" s="159"/>
      <c r="D97" s="159"/>
      <c r="E97" s="159"/>
      <c r="F97" s="160"/>
    </row>
    <row r="98" spans="2:6" s="33" customFormat="1">
      <c r="B98" s="159"/>
      <c r="C98" s="159"/>
      <c r="D98" s="159"/>
      <c r="E98" s="159"/>
      <c r="F98" s="160"/>
    </row>
    <row r="99" spans="2:6" s="33" customFormat="1">
      <c r="B99" s="159"/>
      <c r="C99" s="159"/>
      <c r="D99" s="159"/>
      <c r="E99" s="159"/>
      <c r="F99" s="160"/>
    </row>
    <row r="100" spans="2:6" s="33" customFormat="1">
      <c r="B100" s="159"/>
      <c r="C100" s="159"/>
      <c r="D100" s="159"/>
      <c r="E100" s="159"/>
      <c r="F100" s="160" t="s">
        <v>11</v>
      </c>
    </row>
    <row r="101" spans="2:6" s="33" customFormat="1">
      <c r="B101" s="320" t="s">
        <v>127</v>
      </c>
      <c r="C101" s="320"/>
      <c r="D101" s="320"/>
      <c r="E101" s="320"/>
      <c r="F101" s="320"/>
    </row>
    <row r="102" spans="2:6" s="33" customFormat="1" ht="2.25" customHeight="1">
      <c r="B102" s="159"/>
      <c r="C102" s="159"/>
      <c r="D102" s="159"/>
      <c r="E102" s="159"/>
      <c r="F102" s="159"/>
    </row>
    <row r="103" spans="2:6" s="33" customFormat="1">
      <c r="B103" s="320" t="s">
        <v>0</v>
      </c>
      <c r="C103" s="320"/>
      <c r="D103" s="320"/>
      <c r="E103" s="320"/>
      <c r="F103" s="320"/>
    </row>
    <row r="104" spans="2:6" s="33" customFormat="1" ht="1.5" customHeight="1">
      <c r="B104" s="159"/>
      <c r="C104" s="159"/>
      <c r="D104" s="159"/>
      <c r="E104" s="159"/>
      <c r="F104" s="159"/>
    </row>
    <row r="105" spans="2:6" s="33" customFormat="1">
      <c r="B105" s="320" t="s">
        <v>12</v>
      </c>
      <c r="C105" s="320"/>
      <c r="D105" s="320"/>
      <c r="E105" s="320"/>
      <c r="F105" s="320"/>
    </row>
    <row r="106" spans="2:6" s="33" customFormat="1">
      <c r="B106" s="148"/>
      <c r="C106" s="148"/>
      <c r="D106" s="149"/>
      <c r="E106" s="148"/>
      <c r="F106" s="148"/>
    </row>
    <row r="107" spans="2:6" s="33" customFormat="1" ht="25.5">
      <c r="B107" s="321" t="s">
        <v>1</v>
      </c>
      <c r="C107" s="134" t="s">
        <v>2</v>
      </c>
      <c r="D107" s="150" t="s">
        <v>3</v>
      </c>
      <c r="E107" s="322" t="s">
        <v>4</v>
      </c>
      <c r="F107" s="323"/>
    </row>
    <row r="108" spans="2:6" s="33" customFormat="1">
      <c r="B108" s="321"/>
      <c r="C108" s="151"/>
      <c r="D108" s="152"/>
      <c r="E108" s="153" t="s">
        <v>5</v>
      </c>
      <c r="F108" s="134" t="s">
        <v>6</v>
      </c>
    </row>
    <row r="109" spans="2:6" s="33" customFormat="1" ht="15">
      <c r="B109" s="162" t="s">
        <v>211</v>
      </c>
      <c r="C109" s="143" t="s">
        <v>205</v>
      </c>
      <c r="D109" s="123">
        <v>137396.9975</v>
      </c>
      <c r="E109" s="174" t="s">
        <v>25</v>
      </c>
      <c r="F109" s="162" t="s">
        <v>58</v>
      </c>
    </row>
    <row r="110" spans="2:6" s="33" customFormat="1" ht="30">
      <c r="B110" s="162" t="s">
        <v>39</v>
      </c>
      <c r="C110" s="143" t="s">
        <v>157</v>
      </c>
      <c r="D110" s="123">
        <v>93246.382500000007</v>
      </c>
      <c r="E110" s="174" t="s">
        <v>25</v>
      </c>
      <c r="F110" s="162" t="s">
        <v>58</v>
      </c>
    </row>
    <row r="111" spans="2:6" s="33" customFormat="1" ht="15">
      <c r="B111" s="162" t="s">
        <v>40</v>
      </c>
      <c r="C111" s="163" t="s">
        <v>158</v>
      </c>
      <c r="D111" s="123">
        <v>45000</v>
      </c>
      <c r="E111" s="174" t="s">
        <v>25</v>
      </c>
      <c r="F111" s="162" t="s">
        <v>58</v>
      </c>
    </row>
    <row r="112" spans="2:6" s="33" customFormat="1" ht="15">
      <c r="B112" s="162" t="s">
        <v>212</v>
      </c>
      <c r="C112" s="143" t="s">
        <v>159</v>
      </c>
      <c r="D112" s="123">
        <v>45000</v>
      </c>
      <c r="E112" s="174" t="s">
        <v>25</v>
      </c>
      <c r="F112" s="162" t="s">
        <v>58</v>
      </c>
    </row>
    <row r="113" spans="1:9" s="33" customFormat="1" ht="15">
      <c r="B113" s="162" t="s">
        <v>213</v>
      </c>
      <c r="C113" s="143" t="s">
        <v>160</v>
      </c>
      <c r="D113" s="123">
        <v>60000</v>
      </c>
      <c r="E113" s="174" t="s">
        <v>25</v>
      </c>
      <c r="F113" s="162" t="s">
        <v>58</v>
      </c>
    </row>
    <row r="114" spans="1:9" s="33" customFormat="1" ht="15">
      <c r="B114" s="162" t="s">
        <v>214</v>
      </c>
      <c r="C114" s="143" t="s">
        <v>161</v>
      </c>
      <c r="D114" s="123">
        <v>52500</v>
      </c>
      <c r="E114" s="174" t="s">
        <v>25</v>
      </c>
      <c r="F114" s="162" t="s">
        <v>58</v>
      </c>
    </row>
    <row r="115" spans="1:9" s="33" customFormat="1" ht="30">
      <c r="B115" s="162" t="s">
        <v>215</v>
      </c>
      <c r="C115" s="143" t="s">
        <v>162</v>
      </c>
      <c r="D115" s="123">
        <v>60000</v>
      </c>
      <c r="E115" s="174" t="s">
        <v>25</v>
      </c>
      <c r="F115" s="162" t="s">
        <v>58</v>
      </c>
    </row>
    <row r="116" spans="1:9" s="33" customFormat="1" ht="15">
      <c r="B116" s="162" t="s">
        <v>216</v>
      </c>
      <c r="C116" s="143" t="s">
        <v>163</v>
      </c>
      <c r="D116" s="123">
        <v>45000</v>
      </c>
      <c r="E116" s="174" t="s">
        <v>25</v>
      </c>
      <c r="F116" s="162" t="s">
        <v>58</v>
      </c>
    </row>
    <row r="117" spans="1:9" s="33" customFormat="1" ht="15">
      <c r="B117" s="162" t="s">
        <v>217</v>
      </c>
      <c r="C117" s="143" t="s">
        <v>164</v>
      </c>
      <c r="D117" s="123">
        <v>45000</v>
      </c>
      <c r="E117" s="174" t="s">
        <v>25</v>
      </c>
      <c r="F117" s="162" t="s">
        <v>58</v>
      </c>
    </row>
    <row r="118" spans="1:9" s="33" customFormat="1" ht="15">
      <c r="B118" s="162" t="s">
        <v>218</v>
      </c>
      <c r="C118" s="143" t="s">
        <v>165</v>
      </c>
      <c r="D118" s="123">
        <v>45000</v>
      </c>
      <c r="E118" s="174" t="s">
        <v>25</v>
      </c>
      <c r="F118" s="162" t="s">
        <v>58</v>
      </c>
    </row>
    <row r="119" spans="1:9" s="33" customFormat="1" ht="15">
      <c r="B119" s="161">
        <v>61504</v>
      </c>
      <c r="C119" s="164" t="s">
        <v>167</v>
      </c>
      <c r="D119" s="137">
        <f>+D120</f>
        <v>1000000</v>
      </c>
      <c r="E119" s="173"/>
      <c r="F119" s="168"/>
    </row>
    <row r="120" spans="1:9" s="33" customFormat="1" ht="15">
      <c r="B120" s="162" t="s">
        <v>219</v>
      </c>
      <c r="C120" s="113" t="s">
        <v>224</v>
      </c>
      <c r="D120" s="123">
        <v>1000000</v>
      </c>
      <c r="E120" s="91" t="s">
        <v>147</v>
      </c>
      <c r="F120" s="85" t="s">
        <v>58</v>
      </c>
    </row>
    <row r="121" spans="1:9" s="33" customFormat="1" ht="15">
      <c r="B121" s="161">
        <v>61418</v>
      </c>
      <c r="C121" s="164" t="s">
        <v>21</v>
      </c>
      <c r="D121" s="137">
        <f>SUM(D122:D139)</f>
        <v>35313896.049999997</v>
      </c>
      <c r="E121" s="138"/>
      <c r="F121" s="161"/>
      <c r="H121" s="292" t="s">
        <v>280</v>
      </c>
    </row>
    <row r="122" spans="1:9" ht="60">
      <c r="B122" s="102" t="s">
        <v>42</v>
      </c>
      <c r="C122" s="110" t="s">
        <v>282</v>
      </c>
      <c r="D122" s="123">
        <v>30828008.289999999</v>
      </c>
      <c r="E122" s="166" t="s">
        <v>279</v>
      </c>
      <c r="F122" s="115" t="s">
        <v>281</v>
      </c>
      <c r="G122" s="184"/>
      <c r="I122" s="280"/>
    </row>
    <row r="123" spans="1:9" ht="15">
      <c r="B123" s="102" t="s">
        <v>43</v>
      </c>
      <c r="C123" s="110" t="s">
        <v>284</v>
      </c>
      <c r="D123" s="123">
        <v>680000</v>
      </c>
      <c r="E123" s="295" t="s">
        <v>285</v>
      </c>
      <c r="F123" s="85" t="s">
        <v>58</v>
      </c>
      <c r="G123" s="184"/>
      <c r="H123" s="280"/>
    </row>
    <row r="124" spans="1:9" ht="15">
      <c r="B124" s="102" t="s">
        <v>289</v>
      </c>
      <c r="C124" s="110" t="s">
        <v>283</v>
      </c>
      <c r="D124" s="123">
        <v>833896.05</v>
      </c>
      <c r="E124" s="177" t="s">
        <v>286</v>
      </c>
      <c r="F124" s="85" t="s">
        <v>58</v>
      </c>
      <c r="G124" s="184"/>
      <c r="H124" s="280"/>
    </row>
    <row r="125" spans="1:9" ht="30">
      <c r="B125" s="162" t="s">
        <v>302</v>
      </c>
      <c r="C125" s="111" t="s">
        <v>303</v>
      </c>
      <c r="D125" s="123">
        <v>971991.71</v>
      </c>
      <c r="E125" s="108">
        <v>713.6</v>
      </c>
      <c r="F125" s="85" t="s">
        <v>58</v>
      </c>
      <c r="H125" s="280"/>
    </row>
    <row r="126" spans="1:9" ht="15">
      <c r="B126" s="293"/>
      <c r="C126" s="121"/>
      <c r="D126" s="178"/>
      <c r="E126" s="294"/>
      <c r="F126" s="95"/>
    </row>
    <row r="127" spans="1:9">
      <c r="A127" s="33"/>
      <c r="B127" s="159"/>
      <c r="C127" s="159"/>
      <c r="D127" s="159"/>
      <c r="E127" s="159"/>
      <c r="F127" s="160"/>
    </row>
    <row r="128" spans="1:9">
      <c r="A128" s="33"/>
      <c r="B128" s="159"/>
      <c r="C128" s="159"/>
      <c r="D128" s="159"/>
      <c r="E128" s="159"/>
      <c r="F128" s="160"/>
    </row>
    <row r="129" spans="1:6">
      <c r="A129" s="33"/>
      <c r="B129" s="159"/>
      <c r="C129" s="159"/>
      <c r="D129" s="159"/>
      <c r="E129" s="159"/>
      <c r="F129" s="160"/>
    </row>
    <row r="130" spans="1:6">
      <c r="A130" s="33"/>
      <c r="B130" s="159"/>
      <c r="C130" s="159"/>
      <c r="D130" s="159"/>
      <c r="E130" s="159"/>
      <c r="F130" s="160" t="s">
        <v>11</v>
      </c>
    </row>
    <row r="131" spans="1:6">
      <c r="A131" s="33"/>
      <c r="B131" s="320" t="s">
        <v>127</v>
      </c>
      <c r="C131" s="320"/>
      <c r="D131" s="320"/>
      <c r="E131" s="320"/>
      <c r="F131" s="320"/>
    </row>
    <row r="132" spans="1:6" ht="3" customHeight="1">
      <c r="A132" s="33"/>
      <c r="B132" s="159"/>
      <c r="C132" s="159"/>
      <c r="D132" s="159"/>
      <c r="E132" s="159"/>
      <c r="F132" s="159"/>
    </row>
    <row r="133" spans="1:6">
      <c r="A133" s="33"/>
      <c r="B133" s="320" t="s">
        <v>0</v>
      </c>
      <c r="C133" s="320"/>
      <c r="D133" s="320"/>
      <c r="E133" s="320"/>
      <c r="F133" s="320"/>
    </row>
    <row r="134" spans="1:6" ht="1.5" customHeight="1">
      <c r="A134" s="33"/>
      <c r="B134" s="159"/>
      <c r="C134" s="159"/>
      <c r="D134" s="159"/>
      <c r="E134" s="159"/>
      <c r="F134" s="159"/>
    </row>
    <row r="135" spans="1:6">
      <c r="A135" s="33"/>
      <c r="B135" s="320" t="s">
        <v>12</v>
      </c>
      <c r="C135" s="320"/>
      <c r="D135" s="320"/>
      <c r="E135" s="320"/>
      <c r="F135" s="320"/>
    </row>
    <row r="136" spans="1:6">
      <c r="A136" s="33"/>
      <c r="B136" s="148"/>
      <c r="C136" s="148"/>
      <c r="D136" s="149"/>
      <c r="E136" s="148"/>
      <c r="F136" s="148"/>
    </row>
    <row r="137" spans="1:6" ht="25.5">
      <c r="A137" s="33"/>
      <c r="B137" s="325" t="s">
        <v>1</v>
      </c>
      <c r="C137" s="134" t="s">
        <v>2</v>
      </c>
      <c r="D137" s="150" t="s">
        <v>3</v>
      </c>
      <c r="E137" s="322" t="s">
        <v>4</v>
      </c>
      <c r="F137" s="323"/>
    </row>
    <row r="138" spans="1:6">
      <c r="A138" s="33"/>
      <c r="B138" s="326"/>
      <c r="C138" s="151"/>
      <c r="D138" s="152"/>
      <c r="E138" s="153" t="s">
        <v>5</v>
      </c>
      <c r="F138" s="134" t="s">
        <v>6</v>
      </c>
    </row>
    <row r="139" spans="1:6" ht="15">
      <c r="B139" s="162" t="s">
        <v>242</v>
      </c>
      <c r="C139" s="111" t="s">
        <v>168</v>
      </c>
      <c r="D139" s="123">
        <v>2000000</v>
      </c>
      <c r="E139" s="108" t="s">
        <v>25</v>
      </c>
      <c r="F139" s="85" t="s">
        <v>58</v>
      </c>
    </row>
    <row r="140" spans="1:6" ht="30">
      <c r="B140" s="101">
        <v>62904</v>
      </c>
      <c r="C140" s="124" t="s">
        <v>106</v>
      </c>
      <c r="D140" s="142">
        <v>1500000</v>
      </c>
      <c r="E140" s="125"/>
      <c r="F140" s="126"/>
    </row>
    <row r="141" spans="1:6" ht="15">
      <c r="B141" s="102" t="s">
        <v>169</v>
      </c>
      <c r="C141" s="114" t="s">
        <v>206</v>
      </c>
      <c r="D141" s="140">
        <v>1500000</v>
      </c>
      <c r="E141" s="108" t="s">
        <v>25</v>
      </c>
      <c r="F141" s="85" t="s">
        <v>58</v>
      </c>
    </row>
    <row r="142" spans="1:6">
      <c r="B142" s="154"/>
      <c r="C142" s="179"/>
      <c r="D142" s="175"/>
      <c r="E142" s="180"/>
      <c r="F142" s="181"/>
    </row>
    <row r="143" spans="1:6">
      <c r="B143" s="169"/>
      <c r="C143" s="109"/>
      <c r="D143" s="171"/>
      <c r="E143" s="182"/>
      <c r="F143" s="169"/>
    </row>
    <row r="144" spans="1:6">
      <c r="B144" s="169"/>
      <c r="C144" s="183"/>
      <c r="D144" s="183"/>
      <c r="E144" s="169"/>
      <c r="F144" s="169"/>
    </row>
    <row r="145" spans="2:6">
      <c r="B145" s="184"/>
      <c r="C145" s="184"/>
      <c r="D145" s="184"/>
      <c r="E145" s="184"/>
      <c r="F145" s="184"/>
    </row>
    <row r="146" spans="2:6">
      <c r="B146" s="184"/>
      <c r="C146" s="184"/>
      <c r="D146" s="184"/>
      <c r="E146" s="184"/>
      <c r="F146" s="184"/>
    </row>
    <row r="147" spans="2:6">
      <c r="B147" s="184"/>
      <c r="C147" s="184"/>
      <c r="D147" s="184"/>
      <c r="E147" s="184"/>
      <c r="F147" s="184"/>
    </row>
    <row r="151" spans="2:6">
      <c r="D151" s="35"/>
    </row>
    <row r="152" spans="2:6">
      <c r="D152" s="35"/>
    </row>
    <row r="153" spans="2:6">
      <c r="D153" s="28"/>
    </row>
    <row r="154" spans="2:6">
      <c r="C154" s="315"/>
      <c r="D154" s="28"/>
      <c r="F154" s="275"/>
    </row>
    <row r="155" spans="2:6">
      <c r="C155" s="315"/>
      <c r="D155" s="28"/>
    </row>
  </sheetData>
  <sheetProtection algorithmName="SHA-512" hashValue="gCd7K62DzmrjuLHLpiwLOX0b4+kUEmZuBlPRP8JovMDi8Cs011sCzKzbImiHoJItWsWTbCCrTPY9ZtHE6gLKgw==" saltValue="S1YSYdWSnqp/i6sQCAF+qA==" spinCount="100000" sheet="1" objects="1" scenarios="1"/>
  <mergeCells count="36">
    <mergeCell ref="B131:F131"/>
    <mergeCell ref="B133:F133"/>
    <mergeCell ref="B135:F135"/>
    <mergeCell ref="B137:B138"/>
    <mergeCell ref="E137:F137"/>
    <mergeCell ref="B101:F101"/>
    <mergeCell ref="B103:F103"/>
    <mergeCell ref="B105:F105"/>
    <mergeCell ref="B107:B108"/>
    <mergeCell ref="E107:F107"/>
    <mergeCell ref="B67:F67"/>
    <mergeCell ref="B69:F69"/>
    <mergeCell ref="B71:F71"/>
    <mergeCell ref="B73:B74"/>
    <mergeCell ref="E73:F73"/>
    <mergeCell ref="B52:F52"/>
    <mergeCell ref="B54:F54"/>
    <mergeCell ref="B56:F56"/>
    <mergeCell ref="B58:B59"/>
    <mergeCell ref="E58:F58"/>
    <mergeCell ref="C154:C155"/>
    <mergeCell ref="B2:F2"/>
    <mergeCell ref="B3:F3"/>
    <mergeCell ref="B4:F4"/>
    <mergeCell ref="E6:F6"/>
    <mergeCell ref="B6:B7"/>
    <mergeCell ref="B25:F25"/>
    <mergeCell ref="B27:B28"/>
    <mergeCell ref="E27:F27"/>
    <mergeCell ref="B24:F24"/>
    <mergeCell ref="B23:F23"/>
    <mergeCell ref="B37:F37"/>
    <mergeCell ref="B38:F38"/>
    <mergeCell ref="B39:F39"/>
    <mergeCell ref="B41:B42"/>
    <mergeCell ref="E41:F41"/>
  </mergeCells>
  <pageMargins left="0.23622047244094491" right="0.23622047244094491" top="0.74803149606299213" bottom="0.74803149606299213" header="0.31496062992125984" footer="0.31496062992125984"/>
  <pageSetup scale="84" orientation="landscape" r:id="rId1"/>
  <rowBreaks count="6" manualBreakCount="6">
    <brk id="21" max="16383" man="1"/>
    <brk id="35" max="16383" man="1"/>
    <brk id="50" max="16383" man="1"/>
    <brk id="65" max="16383" man="1"/>
    <brk id="97" max="16383" man="1"/>
    <brk id="1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zoomScaleNormal="100" workbookViewId="0">
      <selection activeCell="C48" sqref="C48"/>
    </sheetView>
  </sheetViews>
  <sheetFormatPr baseColWidth="10" defaultColWidth="11.42578125" defaultRowHeight="11.25"/>
  <cols>
    <col min="1" max="1" width="2.5703125" style="41" customWidth="1"/>
    <col min="2" max="2" width="7.5703125" style="2" customWidth="1"/>
    <col min="3" max="3" width="58" style="41" customWidth="1"/>
    <col min="4" max="4" width="15.85546875" style="38" customWidth="1"/>
    <col min="5" max="5" width="15.5703125" style="38" customWidth="1"/>
    <col min="6" max="6" width="13.42578125" style="45" customWidth="1"/>
    <col min="7" max="7" width="11.42578125" style="41" customWidth="1"/>
    <col min="8" max="8" width="13.5703125" style="41" customWidth="1"/>
    <col min="9" max="9" width="4" style="41" customWidth="1"/>
    <col min="10" max="10" width="11.42578125" style="41"/>
    <col min="11" max="11" width="26.7109375" style="41" customWidth="1"/>
    <col min="12" max="12" width="21.5703125" style="41" customWidth="1"/>
    <col min="13" max="13" width="16.5703125" style="41" customWidth="1"/>
    <col min="14" max="16384" width="11.42578125" style="41"/>
  </cols>
  <sheetData>
    <row r="1" spans="1:20" ht="15.75">
      <c r="B1" s="25"/>
      <c r="C1" s="25"/>
      <c r="D1" s="42"/>
      <c r="E1" s="42"/>
      <c r="F1" s="43"/>
      <c r="G1" s="25"/>
      <c r="H1" s="44" t="s">
        <v>10</v>
      </c>
    </row>
    <row r="2" spans="1:20" ht="15.75">
      <c r="B2" s="327" t="s">
        <v>23</v>
      </c>
      <c r="C2" s="327"/>
      <c r="D2" s="327"/>
      <c r="E2" s="327"/>
      <c r="F2" s="327"/>
      <c r="G2" s="327"/>
      <c r="H2" s="327"/>
    </row>
    <row r="3" spans="1:20" ht="12.75">
      <c r="B3" s="25"/>
      <c r="C3" s="25"/>
      <c r="D3" s="42"/>
      <c r="E3" s="42"/>
      <c r="F3" s="43"/>
      <c r="G3" s="25"/>
      <c r="H3" s="25"/>
    </row>
    <row r="4" spans="1:20" ht="15.75">
      <c r="B4" s="327" t="s">
        <v>13</v>
      </c>
      <c r="C4" s="327"/>
      <c r="D4" s="327"/>
      <c r="E4" s="327"/>
      <c r="F4" s="327"/>
      <c r="G4" s="327"/>
      <c r="H4" s="327"/>
    </row>
    <row r="5" spans="1:20" ht="12.75">
      <c r="B5" s="25"/>
      <c r="C5" s="25"/>
      <c r="D5" s="42"/>
      <c r="E5" s="42"/>
      <c r="F5" s="43"/>
      <c r="G5" s="25"/>
      <c r="H5" s="25"/>
    </row>
    <row r="6" spans="1:20" ht="15.75">
      <c r="B6" s="332" t="s">
        <v>12</v>
      </c>
      <c r="C6" s="332"/>
      <c r="D6" s="332"/>
      <c r="E6" s="332"/>
      <c r="F6" s="332"/>
      <c r="G6" s="332"/>
      <c r="H6" s="332"/>
    </row>
    <row r="7" spans="1:20">
      <c r="B7" s="36"/>
      <c r="C7" s="37"/>
      <c r="F7" s="10"/>
      <c r="G7" s="37"/>
    </row>
    <row r="8" spans="1:20" ht="12.75">
      <c r="B8" s="331" t="s">
        <v>1</v>
      </c>
      <c r="C8" s="331" t="s">
        <v>2</v>
      </c>
      <c r="D8" s="328" t="s">
        <v>3</v>
      </c>
      <c r="E8" s="330" t="s">
        <v>7</v>
      </c>
      <c r="F8" s="330"/>
      <c r="G8" s="331" t="s">
        <v>4</v>
      </c>
      <c r="H8" s="331"/>
      <c r="K8" s="45"/>
      <c r="M8" s="38"/>
    </row>
    <row r="9" spans="1:20" s="3" customFormat="1" ht="25.5" customHeight="1">
      <c r="A9" s="20"/>
      <c r="B9" s="333"/>
      <c r="C9" s="333"/>
      <c r="D9" s="329"/>
      <c r="E9" s="5" t="s">
        <v>8</v>
      </c>
      <c r="F9" s="11" t="s">
        <v>9</v>
      </c>
      <c r="G9" s="6" t="s">
        <v>22</v>
      </c>
      <c r="H9" s="7" t="s">
        <v>6</v>
      </c>
      <c r="I9" s="19"/>
      <c r="J9" s="20"/>
      <c r="K9" s="20"/>
      <c r="L9" s="20"/>
      <c r="M9" s="269"/>
      <c r="N9" s="20"/>
      <c r="O9" s="20"/>
      <c r="P9" s="20"/>
      <c r="Q9" s="20"/>
      <c r="R9" s="20"/>
      <c r="S9" s="20"/>
      <c r="T9" s="20"/>
    </row>
    <row r="10" spans="1:20" s="3" customFormat="1" ht="15">
      <c r="A10" s="20"/>
      <c r="B10" s="233"/>
      <c r="C10" s="207" t="s">
        <v>14</v>
      </c>
      <c r="D10" s="208"/>
      <c r="E10" s="209">
        <f>+E11+E14+E19+E40+E49+E68+E72</f>
        <v>40393295.279999994</v>
      </c>
      <c r="F10" s="210"/>
      <c r="G10" s="211"/>
      <c r="H10" s="212"/>
      <c r="I10" s="20"/>
      <c r="J10" s="20"/>
      <c r="K10" s="300"/>
      <c r="L10" s="20"/>
      <c r="M10" s="269"/>
      <c r="N10" s="20"/>
      <c r="O10" s="20"/>
      <c r="P10" s="20"/>
      <c r="Q10" s="20"/>
      <c r="R10" s="20"/>
      <c r="S10" s="20"/>
      <c r="T10" s="20"/>
    </row>
    <row r="11" spans="1:20" s="3" customFormat="1" ht="15">
      <c r="A11" s="20"/>
      <c r="B11" s="234">
        <v>61410</v>
      </c>
      <c r="C11" s="218" t="s">
        <v>15</v>
      </c>
      <c r="D11" s="235"/>
      <c r="E11" s="219">
        <f>+E12+E13</f>
        <v>2911463.05</v>
      </c>
      <c r="F11" s="220"/>
      <c r="G11" s="221"/>
      <c r="H11" s="236"/>
      <c r="I11" s="20"/>
      <c r="J11" s="20"/>
      <c r="K11" s="300"/>
      <c r="L11" s="20"/>
      <c r="M11" s="20"/>
      <c r="N11" s="20"/>
      <c r="O11" s="20"/>
      <c r="P11" s="20"/>
      <c r="Q11" s="20"/>
      <c r="R11" s="20"/>
      <c r="S11" s="20"/>
      <c r="T11" s="20"/>
    </row>
    <row r="12" spans="1:20" s="3" customFormat="1" ht="30">
      <c r="A12" s="20"/>
      <c r="B12" s="85" t="s">
        <v>27</v>
      </c>
      <c r="C12" s="143" t="s">
        <v>173</v>
      </c>
      <c r="D12" s="139">
        <v>2000000</v>
      </c>
      <c r="E12" s="266">
        <f>+D12</f>
        <v>2000000</v>
      </c>
      <c r="F12" s="237">
        <v>0</v>
      </c>
      <c r="G12" s="91" t="s">
        <v>45</v>
      </c>
      <c r="H12" s="115" t="s">
        <v>58</v>
      </c>
      <c r="I12" s="20"/>
      <c r="J12" s="20"/>
      <c r="K12" s="300"/>
      <c r="L12" s="20"/>
      <c r="M12" s="269"/>
      <c r="N12" s="20"/>
      <c r="O12" s="20"/>
      <c r="P12" s="20"/>
      <c r="Q12" s="20"/>
      <c r="R12" s="20"/>
      <c r="S12" s="20"/>
      <c r="T12" s="20"/>
    </row>
    <row r="13" spans="1:20" s="3" customFormat="1" ht="30">
      <c r="A13" s="20"/>
      <c r="B13" s="107" t="s">
        <v>254</v>
      </c>
      <c r="C13" s="114" t="s">
        <v>255</v>
      </c>
      <c r="D13" s="139">
        <v>911463.05</v>
      </c>
      <c r="E13" s="139">
        <v>911463.05</v>
      </c>
      <c r="F13" s="286">
        <v>0</v>
      </c>
      <c r="G13" s="281" t="s">
        <v>45</v>
      </c>
      <c r="H13" s="115" t="s">
        <v>58</v>
      </c>
      <c r="I13" s="20"/>
      <c r="J13" s="20"/>
      <c r="K13" s="300"/>
      <c r="L13" s="20"/>
      <c r="M13" s="20"/>
      <c r="N13" s="20"/>
      <c r="O13" s="20"/>
      <c r="P13" s="20"/>
      <c r="Q13" s="20"/>
      <c r="R13" s="20"/>
      <c r="S13" s="20"/>
      <c r="T13" s="20"/>
    </row>
    <row r="14" spans="1:20" s="3" customFormat="1" ht="15">
      <c r="A14" s="20"/>
      <c r="B14" s="282">
        <v>61409</v>
      </c>
      <c r="C14" s="256" t="s">
        <v>16</v>
      </c>
      <c r="D14" s="271"/>
      <c r="E14" s="268">
        <f>+E15+E16</f>
        <v>5000000</v>
      </c>
      <c r="F14" s="287"/>
      <c r="G14" s="288"/>
      <c r="H14" s="162"/>
      <c r="I14" s="20"/>
      <c r="J14" s="20"/>
      <c r="K14" s="300"/>
      <c r="L14" s="20"/>
      <c r="M14" s="269"/>
      <c r="N14" s="20"/>
      <c r="O14" s="20"/>
      <c r="P14" s="20"/>
      <c r="Q14" s="20"/>
      <c r="R14" s="20"/>
      <c r="S14" s="20"/>
      <c r="T14" s="20"/>
    </row>
    <row r="15" spans="1:20" ht="30">
      <c r="B15" s="107" t="s">
        <v>235</v>
      </c>
      <c r="C15" s="105" t="s">
        <v>172</v>
      </c>
      <c r="D15" s="139">
        <v>3000000</v>
      </c>
      <c r="E15" s="266">
        <f t="shared" ref="E15:E20" si="0">+D15</f>
        <v>3000000</v>
      </c>
      <c r="F15" s="286">
        <v>0</v>
      </c>
      <c r="G15" s="91" t="s">
        <v>45</v>
      </c>
      <c r="H15" s="115" t="s">
        <v>58</v>
      </c>
      <c r="K15" s="45"/>
    </row>
    <row r="16" spans="1:20" ht="30">
      <c r="B16" s="107" t="s">
        <v>275</v>
      </c>
      <c r="C16" s="105" t="s">
        <v>253</v>
      </c>
      <c r="D16" s="139">
        <v>2000000</v>
      </c>
      <c r="E16" s="139">
        <v>2000000</v>
      </c>
      <c r="F16" s="286">
        <v>0</v>
      </c>
      <c r="G16" s="281" t="s">
        <v>45</v>
      </c>
      <c r="H16" s="115" t="s">
        <v>58</v>
      </c>
      <c r="K16" s="45"/>
    </row>
    <row r="17" spans="2:11" ht="15">
      <c r="B17" s="241"/>
      <c r="C17" s="289"/>
      <c r="D17" s="263"/>
      <c r="E17" s="266"/>
      <c r="F17" s="287"/>
      <c r="G17" s="288"/>
      <c r="H17" s="290"/>
      <c r="K17" s="45"/>
    </row>
    <row r="18" spans="2:11" ht="15">
      <c r="B18" s="241"/>
      <c r="C18" s="289"/>
      <c r="D18" s="267"/>
      <c r="E18" s="266"/>
      <c r="F18" s="287"/>
      <c r="G18" s="288"/>
      <c r="H18" s="290"/>
      <c r="K18" s="45"/>
    </row>
    <row r="19" spans="2:11" s="2" customFormat="1" ht="15">
      <c r="B19" s="238">
        <v>61408</v>
      </c>
      <c r="C19" s="256" t="s">
        <v>17</v>
      </c>
      <c r="D19" s="267"/>
      <c r="E19" s="268">
        <f>+E20+E21</f>
        <v>3000000</v>
      </c>
      <c r="F19" s="287"/>
      <c r="G19" s="146"/>
      <c r="H19" s="290"/>
      <c r="K19" s="10"/>
    </row>
    <row r="20" spans="2:11" s="2" customFormat="1" ht="30">
      <c r="B20" s="85" t="s">
        <v>44</v>
      </c>
      <c r="C20" s="105" t="s">
        <v>171</v>
      </c>
      <c r="D20" s="139">
        <v>2000000</v>
      </c>
      <c r="E20" s="139">
        <f t="shared" si="0"/>
        <v>2000000</v>
      </c>
      <c r="F20" s="286">
        <v>0</v>
      </c>
      <c r="G20" s="94" t="s">
        <v>45</v>
      </c>
      <c r="H20" s="115" t="s">
        <v>58</v>
      </c>
      <c r="K20" s="10"/>
    </row>
    <row r="21" spans="2:11" s="2" customFormat="1" ht="30">
      <c r="B21" s="88" t="s">
        <v>251</v>
      </c>
      <c r="C21" s="105" t="s">
        <v>252</v>
      </c>
      <c r="D21" s="86">
        <v>1000000</v>
      </c>
      <c r="E21" s="86">
        <v>1000000</v>
      </c>
      <c r="F21" s="286">
        <v>0</v>
      </c>
      <c r="G21" s="281" t="s">
        <v>45</v>
      </c>
      <c r="H21" s="115" t="s">
        <v>58</v>
      </c>
      <c r="K21" s="10"/>
    </row>
    <row r="22" spans="2:11" s="2" customFormat="1" ht="15">
      <c r="B22" s="272"/>
      <c r="C22" s="239"/>
      <c r="D22" s="242"/>
      <c r="E22" s="244"/>
      <c r="F22" s="240"/>
      <c r="G22" s="243"/>
      <c r="H22" s="273"/>
    </row>
    <row r="23" spans="2:11" s="2" customFormat="1" ht="12.75">
      <c r="B23" s="57"/>
      <c r="C23" s="64"/>
      <c r="D23" s="46"/>
      <c r="E23" s="71"/>
      <c r="F23" s="9"/>
      <c r="G23" s="67"/>
      <c r="H23" s="59"/>
    </row>
    <row r="24" spans="2:11" s="2" customFormat="1" ht="12.75">
      <c r="B24" s="57"/>
      <c r="C24" s="64"/>
      <c r="D24" s="46"/>
      <c r="E24" s="65"/>
      <c r="F24" s="9"/>
      <c r="G24" s="67"/>
      <c r="H24" s="58"/>
    </row>
    <row r="25" spans="2:11" s="2" customFormat="1" ht="12.75">
      <c r="B25" s="57"/>
      <c r="C25" s="64"/>
      <c r="D25" s="46"/>
      <c r="E25" s="65"/>
      <c r="F25" s="9"/>
      <c r="G25" s="67"/>
      <c r="H25" s="58"/>
    </row>
    <row r="26" spans="2:11" s="2" customFormat="1" ht="12.75">
      <c r="B26" s="60"/>
      <c r="C26" s="21"/>
      <c r="D26" s="61"/>
      <c r="E26" s="66"/>
      <c r="F26" s="62"/>
      <c r="G26" s="68"/>
      <c r="H26" s="63"/>
    </row>
    <row r="27" spans="2:11" s="2" customFormat="1" ht="12.75">
      <c r="B27" s="8"/>
      <c r="C27" s="18"/>
      <c r="D27" s="46"/>
      <c r="E27" s="46"/>
      <c r="F27" s="9"/>
      <c r="G27" s="16"/>
      <c r="H27" s="47"/>
    </row>
    <row r="28" spans="2:11" s="2" customFormat="1" ht="12.75">
      <c r="B28" s="8"/>
      <c r="C28" s="18"/>
      <c r="D28" s="46"/>
      <c r="E28" s="46"/>
      <c r="F28" s="9"/>
      <c r="G28" s="16"/>
      <c r="H28" s="47"/>
    </row>
    <row r="29" spans="2:11" s="2" customFormat="1" ht="12.75">
      <c r="B29" s="8"/>
      <c r="C29" s="18"/>
      <c r="D29" s="46"/>
      <c r="E29" s="46"/>
      <c r="F29" s="9"/>
      <c r="G29" s="16"/>
      <c r="H29" s="47"/>
    </row>
    <row r="30" spans="2:11" s="2" customFormat="1" ht="12.75">
      <c r="B30" s="8"/>
      <c r="C30" s="18"/>
      <c r="D30" s="46"/>
      <c r="E30" s="46"/>
      <c r="F30" s="9"/>
      <c r="G30" s="16"/>
      <c r="H30" s="47"/>
    </row>
    <row r="31" spans="2:11" s="2" customFormat="1" ht="15.75">
      <c r="B31" s="8"/>
      <c r="C31" s="18"/>
      <c r="D31" s="46"/>
      <c r="E31" s="46"/>
      <c r="F31" s="9"/>
      <c r="G31" s="16"/>
      <c r="H31" s="44" t="s">
        <v>10</v>
      </c>
    </row>
    <row r="32" spans="2:11" s="2" customFormat="1" ht="15.75">
      <c r="B32" s="327" t="s">
        <v>23</v>
      </c>
      <c r="C32" s="327"/>
      <c r="D32" s="327"/>
      <c r="E32" s="327"/>
      <c r="F32" s="327"/>
      <c r="G32" s="327"/>
      <c r="H32" s="327"/>
    </row>
    <row r="33" spans="2:13" s="2" customFormat="1" ht="12.75">
      <c r="B33" s="25"/>
      <c r="C33" s="25"/>
      <c r="D33" s="42"/>
      <c r="E33" s="42"/>
      <c r="F33" s="43"/>
      <c r="G33" s="25"/>
      <c r="H33" s="25"/>
    </row>
    <row r="34" spans="2:13" s="2" customFormat="1" ht="15.75">
      <c r="B34" s="327" t="s">
        <v>13</v>
      </c>
      <c r="C34" s="327"/>
      <c r="D34" s="327"/>
      <c r="E34" s="327"/>
      <c r="F34" s="327"/>
      <c r="G34" s="327"/>
      <c r="H34" s="327"/>
    </row>
    <row r="35" spans="2:13" s="2" customFormat="1" ht="12.75">
      <c r="B35" s="25"/>
      <c r="C35" s="25"/>
      <c r="D35" s="42"/>
      <c r="E35" s="42"/>
      <c r="F35" s="43"/>
      <c r="G35" s="25"/>
      <c r="H35" s="25"/>
    </row>
    <row r="36" spans="2:13" s="2" customFormat="1" ht="15.75">
      <c r="B36" s="48" t="s">
        <v>12</v>
      </c>
      <c r="C36" s="48"/>
      <c r="D36" s="49"/>
      <c r="E36" s="49"/>
      <c r="F36" s="50"/>
      <c r="G36" s="48"/>
      <c r="H36" s="48"/>
    </row>
    <row r="37" spans="2:13" s="2" customFormat="1">
      <c r="B37" s="36"/>
      <c r="C37" s="37"/>
      <c r="D37" s="38"/>
      <c r="E37" s="38"/>
      <c r="F37" s="10"/>
      <c r="G37" s="37"/>
      <c r="H37" s="41"/>
    </row>
    <row r="38" spans="2:13" s="2" customFormat="1" ht="12.75">
      <c r="B38" s="331" t="s">
        <v>1</v>
      </c>
      <c r="C38" s="331" t="s">
        <v>2</v>
      </c>
      <c r="D38" s="328" t="s">
        <v>3</v>
      </c>
      <c r="E38" s="330" t="s">
        <v>7</v>
      </c>
      <c r="F38" s="330"/>
      <c r="G38" s="331" t="s">
        <v>4</v>
      </c>
      <c r="H38" s="331"/>
    </row>
    <row r="39" spans="2:13" s="2" customFormat="1" ht="12.75">
      <c r="B39" s="333"/>
      <c r="C39" s="331"/>
      <c r="D39" s="329"/>
      <c r="E39" s="5" t="s">
        <v>8</v>
      </c>
      <c r="F39" s="11" t="s">
        <v>9</v>
      </c>
      <c r="G39" s="6" t="s">
        <v>22</v>
      </c>
      <c r="H39" s="7" t="s">
        <v>6</v>
      </c>
    </row>
    <row r="40" spans="2:13" ht="15">
      <c r="B40" s="207">
        <v>61401</v>
      </c>
      <c r="C40" s="301" t="s">
        <v>46</v>
      </c>
      <c r="D40" s="302"/>
      <c r="E40" s="270">
        <f>+SUM(E41:E48)</f>
        <v>7744452.8100000005</v>
      </c>
      <c r="F40" s="303"/>
      <c r="G40" s="211"/>
      <c r="H40" s="212"/>
      <c r="K40" s="299"/>
    </row>
    <row r="41" spans="2:13" ht="30">
      <c r="B41" s="85" t="s">
        <v>170</v>
      </c>
      <c r="C41" s="78" t="s">
        <v>26</v>
      </c>
      <c r="D41" s="86">
        <v>1286121.17</v>
      </c>
      <c r="E41" s="86">
        <v>1286121.17</v>
      </c>
      <c r="F41" s="213">
        <v>0</v>
      </c>
      <c r="G41" s="88" t="s">
        <v>123</v>
      </c>
      <c r="H41" s="115" t="s">
        <v>58</v>
      </c>
    </row>
    <row r="42" spans="2:13" ht="30">
      <c r="B42" s="85" t="s">
        <v>232</v>
      </c>
      <c r="C42" s="78" t="s">
        <v>116</v>
      </c>
      <c r="D42" s="86">
        <v>1068206.8799999999</v>
      </c>
      <c r="E42" s="86">
        <v>1068206.8799999999</v>
      </c>
      <c r="F42" s="214">
        <v>0</v>
      </c>
      <c r="G42" s="88" t="s">
        <v>124</v>
      </c>
      <c r="H42" s="115" t="s">
        <v>58</v>
      </c>
    </row>
    <row r="43" spans="2:13" ht="30">
      <c r="B43" s="85" t="s">
        <v>233</v>
      </c>
      <c r="C43" s="78" t="s">
        <v>117</v>
      </c>
      <c r="D43" s="86">
        <v>879490.49</v>
      </c>
      <c r="E43" s="86">
        <v>879490.49</v>
      </c>
      <c r="F43" s="214">
        <v>0</v>
      </c>
      <c r="G43" s="88" t="s">
        <v>125</v>
      </c>
      <c r="H43" s="115" t="s">
        <v>58</v>
      </c>
    </row>
    <row r="44" spans="2:13" ht="30">
      <c r="B44" s="85" t="s">
        <v>234</v>
      </c>
      <c r="C44" s="78" t="s">
        <v>118</v>
      </c>
      <c r="D44" s="86">
        <v>287789.05</v>
      </c>
      <c r="E44" s="264">
        <f>+D44</f>
        <v>287789.05</v>
      </c>
      <c r="F44" s="214">
        <v>0</v>
      </c>
      <c r="G44" s="87" t="s">
        <v>120</v>
      </c>
      <c r="H44" s="115" t="s">
        <v>58</v>
      </c>
    </row>
    <row r="45" spans="2:13" ht="30">
      <c r="B45" s="85" t="s">
        <v>231</v>
      </c>
      <c r="C45" s="78" t="s">
        <v>119</v>
      </c>
      <c r="D45" s="86">
        <v>2116043.2200000002</v>
      </c>
      <c r="E45" s="264">
        <f>+D45</f>
        <v>2116043.2200000002</v>
      </c>
      <c r="F45" s="214">
        <v>0</v>
      </c>
      <c r="G45" s="87" t="s">
        <v>121</v>
      </c>
      <c r="H45" s="115" t="s">
        <v>58</v>
      </c>
    </row>
    <row r="46" spans="2:13" ht="45">
      <c r="B46" s="88" t="s">
        <v>245</v>
      </c>
      <c r="C46" s="78" t="s">
        <v>246</v>
      </c>
      <c r="D46" s="86">
        <v>259118.65</v>
      </c>
      <c r="E46" s="86">
        <v>259118.65</v>
      </c>
      <c r="F46" s="283">
        <v>0</v>
      </c>
      <c r="G46" s="281" t="s">
        <v>247</v>
      </c>
      <c r="H46" s="115" t="s">
        <v>58</v>
      </c>
      <c r="L46" s="38"/>
      <c r="M46" s="38"/>
    </row>
    <row r="47" spans="2:13" ht="30">
      <c r="B47" s="88" t="s">
        <v>248</v>
      </c>
      <c r="C47" s="78" t="s">
        <v>249</v>
      </c>
      <c r="D47" s="86">
        <v>753313.45</v>
      </c>
      <c r="E47" s="86">
        <v>753313.45</v>
      </c>
      <c r="F47" s="283">
        <v>0</v>
      </c>
      <c r="G47" s="281" t="s">
        <v>250</v>
      </c>
      <c r="H47" s="115" t="s">
        <v>58</v>
      </c>
    </row>
    <row r="48" spans="2:13" s="308" customFormat="1" ht="30">
      <c r="B48" s="309" t="s">
        <v>63</v>
      </c>
      <c r="C48" s="78" t="s">
        <v>148</v>
      </c>
      <c r="D48" s="250">
        <v>1094369.8999999999</v>
      </c>
      <c r="E48" s="86">
        <v>1094369.8999999999</v>
      </c>
      <c r="F48" s="310">
        <v>0</v>
      </c>
      <c r="G48" s="311" t="s">
        <v>296</v>
      </c>
      <c r="H48" s="312" t="s">
        <v>58</v>
      </c>
    </row>
    <row r="49" spans="2:11" ht="15">
      <c r="B49" s="279">
        <v>61503</v>
      </c>
      <c r="C49" s="215" t="s">
        <v>18</v>
      </c>
      <c r="D49" s="259"/>
      <c r="E49" s="261">
        <f>+SUM(E50:E66)</f>
        <v>19954409.479999997</v>
      </c>
      <c r="F49" s="213"/>
      <c r="G49" s="69"/>
      <c r="H49" s="304"/>
      <c r="K49" s="299"/>
    </row>
    <row r="50" spans="2:11" ht="30">
      <c r="B50" s="85" t="s">
        <v>236</v>
      </c>
      <c r="C50" s="78" t="s">
        <v>198</v>
      </c>
      <c r="D50" s="139">
        <v>2642399.73</v>
      </c>
      <c r="E50" s="262">
        <f>+D50</f>
        <v>2642399.73</v>
      </c>
      <c r="F50" s="213">
        <v>0</v>
      </c>
      <c r="G50" s="106" t="s">
        <v>140</v>
      </c>
      <c r="H50" s="115" t="s">
        <v>58</v>
      </c>
    </row>
    <row r="51" spans="2:11" ht="45">
      <c r="B51" s="95" t="s">
        <v>238</v>
      </c>
      <c r="C51" s="117" t="s">
        <v>51</v>
      </c>
      <c r="D51" s="141">
        <v>1269669.4099999999</v>
      </c>
      <c r="E51" s="141">
        <v>1269669.4099999999</v>
      </c>
      <c r="F51" s="305">
        <v>0</v>
      </c>
      <c r="G51" s="118" t="s">
        <v>145</v>
      </c>
      <c r="H51" s="116" t="s">
        <v>58</v>
      </c>
    </row>
    <row r="52" spans="2:11" ht="15.75">
      <c r="B52" s="25"/>
      <c r="C52" s="25"/>
      <c r="D52" s="42"/>
      <c r="E52" s="42"/>
      <c r="F52" s="43"/>
      <c r="G52" s="25"/>
      <c r="H52" s="44" t="s">
        <v>10</v>
      </c>
    </row>
    <row r="53" spans="2:11" ht="15.75">
      <c r="B53" s="327" t="s">
        <v>23</v>
      </c>
      <c r="C53" s="327"/>
      <c r="D53" s="327"/>
      <c r="E53" s="327"/>
      <c r="F53" s="327"/>
      <c r="G53" s="327"/>
      <c r="H53" s="327"/>
    </row>
    <row r="54" spans="2:11" ht="12.75">
      <c r="B54" s="25"/>
      <c r="C54" s="25"/>
      <c r="D54" s="42"/>
      <c r="E54" s="42"/>
      <c r="F54" s="43"/>
      <c r="G54" s="25"/>
      <c r="H54" s="25"/>
    </row>
    <row r="55" spans="2:11" ht="15.75">
      <c r="B55" s="327" t="s">
        <v>13</v>
      </c>
      <c r="C55" s="327"/>
      <c r="D55" s="327"/>
      <c r="E55" s="327"/>
      <c r="F55" s="327"/>
      <c r="G55" s="327"/>
      <c r="H55" s="327"/>
    </row>
    <row r="56" spans="2:11" ht="12.75">
      <c r="B56" s="25"/>
      <c r="C56" s="25"/>
      <c r="D56" s="42"/>
      <c r="E56" s="42"/>
      <c r="F56" s="43"/>
      <c r="G56" s="25"/>
      <c r="H56" s="25"/>
    </row>
    <row r="57" spans="2:11" ht="15.75">
      <c r="B57" s="51" t="s">
        <v>12</v>
      </c>
      <c r="C57" s="51"/>
      <c r="D57" s="52"/>
      <c r="E57" s="52"/>
      <c r="F57" s="53"/>
      <c r="G57" s="54"/>
      <c r="H57" s="54"/>
    </row>
    <row r="58" spans="2:11">
      <c r="B58" s="36"/>
      <c r="C58" s="37"/>
      <c r="F58" s="10"/>
      <c r="G58" s="37"/>
    </row>
    <row r="59" spans="2:11" ht="12.75" customHeight="1">
      <c r="B59" s="331" t="s">
        <v>1</v>
      </c>
      <c r="C59" s="331" t="s">
        <v>2</v>
      </c>
      <c r="D59" s="328" t="s">
        <v>3</v>
      </c>
      <c r="E59" s="330" t="s">
        <v>7</v>
      </c>
      <c r="F59" s="330"/>
      <c r="G59" s="331" t="s">
        <v>4</v>
      </c>
      <c r="H59" s="331"/>
    </row>
    <row r="60" spans="2:11" ht="12.75">
      <c r="B60" s="333"/>
      <c r="C60" s="333"/>
      <c r="D60" s="329"/>
      <c r="E60" s="5" t="s">
        <v>8</v>
      </c>
      <c r="F60" s="11" t="s">
        <v>9</v>
      </c>
      <c r="G60" s="6" t="s">
        <v>22</v>
      </c>
      <c r="H60" s="7" t="s">
        <v>6</v>
      </c>
    </row>
    <row r="61" spans="2:11" ht="15">
      <c r="B61" s="106"/>
      <c r="C61" s="114"/>
      <c r="D61" s="139"/>
      <c r="E61" s="139"/>
      <c r="F61" s="283"/>
      <c r="G61" s="276"/>
      <c r="H61" s="115"/>
    </row>
    <row r="62" spans="2:11" ht="30">
      <c r="B62" s="106" t="s">
        <v>276</v>
      </c>
      <c r="C62" s="114" t="s">
        <v>259</v>
      </c>
      <c r="D62" s="139">
        <v>3741372.7</v>
      </c>
      <c r="E62" s="139">
        <v>3741372.7</v>
      </c>
      <c r="F62" s="283">
        <v>0</v>
      </c>
      <c r="G62" s="276" t="s">
        <v>260</v>
      </c>
      <c r="H62" s="115" t="s">
        <v>58</v>
      </c>
    </row>
    <row r="63" spans="2:11" ht="30">
      <c r="B63" s="106" t="s">
        <v>278</v>
      </c>
      <c r="C63" s="114" t="s">
        <v>264</v>
      </c>
      <c r="D63" s="139">
        <v>2925543.95</v>
      </c>
      <c r="E63" s="139">
        <v>2925543.95</v>
      </c>
      <c r="F63" s="283">
        <v>0</v>
      </c>
      <c r="G63" s="276" t="s">
        <v>265</v>
      </c>
      <c r="H63" s="115" t="s">
        <v>58</v>
      </c>
      <c r="K63" s="38"/>
    </row>
    <row r="64" spans="2:11" ht="30">
      <c r="B64" s="85" t="s">
        <v>263</v>
      </c>
      <c r="C64" s="306" t="s">
        <v>266</v>
      </c>
      <c r="D64" s="139">
        <v>1833073.28</v>
      </c>
      <c r="E64" s="139">
        <v>1833073.28</v>
      </c>
      <c r="F64" s="283">
        <v>0</v>
      </c>
      <c r="G64" s="296" t="s">
        <v>267</v>
      </c>
      <c r="H64" s="115" t="s">
        <v>58</v>
      </c>
      <c r="K64" s="38"/>
    </row>
    <row r="65" spans="2:11" s="308" customFormat="1" ht="30">
      <c r="B65" s="85" t="s">
        <v>297</v>
      </c>
      <c r="C65" s="307" t="s">
        <v>221</v>
      </c>
      <c r="D65" s="139">
        <v>3847145.52</v>
      </c>
      <c r="E65" s="139">
        <v>3847145.52</v>
      </c>
      <c r="F65" s="283">
        <v>0</v>
      </c>
      <c r="G65" s="296" t="s">
        <v>294</v>
      </c>
      <c r="H65" s="115" t="s">
        <v>58</v>
      </c>
    </row>
    <row r="66" spans="2:11" s="308" customFormat="1" ht="30">
      <c r="B66" s="85" t="s">
        <v>298</v>
      </c>
      <c r="C66" s="307" t="s">
        <v>261</v>
      </c>
      <c r="D66" s="139">
        <v>3695204.89</v>
      </c>
      <c r="E66" s="139">
        <v>3695204.89</v>
      </c>
      <c r="F66" s="283">
        <v>0</v>
      </c>
      <c r="G66" s="296" t="s">
        <v>295</v>
      </c>
      <c r="H66" s="115" t="s">
        <v>58</v>
      </c>
    </row>
    <row r="67" spans="2:11" ht="15">
      <c r="B67" s="95"/>
      <c r="C67" s="284"/>
      <c r="D67" s="141"/>
      <c r="E67" s="139"/>
      <c r="F67" s="283"/>
      <c r="G67" s="285"/>
      <c r="H67" s="115"/>
      <c r="K67" s="38"/>
    </row>
    <row r="68" spans="2:11" ht="15">
      <c r="B68" s="74">
        <v>61102</v>
      </c>
      <c r="C68" s="74" t="s">
        <v>107</v>
      </c>
      <c r="D68" s="72"/>
      <c r="E68" s="73">
        <f>+SUM(E69:E69)</f>
        <v>1282969.94</v>
      </c>
      <c r="F68" s="147"/>
      <c r="G68" s="1"/>
      <c r="H68" s="22"/>
    </row>
    <row r="69" spans="2:11" ht="30">
      <c r="B69" s="206" t="s">
        <v>108</v>
      </c>
      <c r="C69" s="144" t="s">
        <v>194</v>
      </c>
      <c r="D69" s="274">
        <v>1282969.94</v>
      </c>
      <c r="E69" s="274">
        <v>1282969.94</v>
      </c>
      <c r="F69" s="213">
        <v>0</v>
      </c>
      <c r="G69" s="146" t="s">
        <v>229</v>
      </c>
      <c r="H69" s="145" t="s">
        <v>58</v>
      </c>
    </row>
    <row r="70" spans="2:11" ht="15">
      <c r="B70" s="218"/>
      <c r="C70" s="218"/>
      <c r="D70" s="257"/>
      <c r="E70" s="258"/>
      <c r="F70" s="220"/>
      <c r="G70" s="221"/>
      <c r="H70" s="89"/>
    </row>
    <row r="71" spans="2:11" ht="15">
      <c r="B71" s="253">
        <v>61421</v>
      </c>
      <c r="C71" s="256" t="s">
        <v>50</v>
      </c>
      <c r="D71" s="259"/>
      <c r="E71" s="260"/>
      <c r="F71" s="213"/>
      <c r="G71" s="69"/>
      <c r="H71" s="225"/>
    </row>
    <row r="72" spans="2:11" ht="15">
      <c r="B72" s="222"/>
      <c r="C72" s="215" t="s">
        <v>19</v>
      </c>
      <c r="D72" s="259"/>
      <c r="E72" s="261">
        <f>+SUM(E73:E74)</f>
        <v>500000</v>
      </c>
      <c r="F72" s="213"/>
      <c r="G72" s="69"/>
      <c r="H72" s="225"/>
    </row>
    <row r="73" spans="2:11" ht="30">
      <c r="B73" s="85" t="s">
        <v>62</v>
      </c>
      <c r="C73" s="114" t="s">
        <v>60</v>
      </c>
      <c r="D73" s="139">
        <v>300000</v>
      </c>
      <c r="E73" s="262">
        <v>300000</v>
      </c>
      <c r="F73" s="213">
        <v>0</v>
      </c>
      <c r="G73" s="69" t="s">
        <v>45</v>
      </c>
      <c r="H73" s="226" t="s">
        <v>58</v>
      </c>
    </row>
    <row r="74" spans="2:11" ht="30">
      <c r="B74" s="85" t="s">
        <v>63</v>
      </c>
      <c r="C74" s="114" t="s">
        <v>61</v>
      </c>
      <c r="D74" s="139">
        <v>200000</v>
      </c>
      <c r="E74" s="262">
        <v>200000</v>
      </c>
      <c r="F74" s="213">
        <v>0</v>
      </c>
      <c r="G74" s="69" t="s">
        <v>45</v>
      </c>
      <c r="H74" s="226" t="s">
        <v>58</v>
      </c>
    </row>
    <row r="75" spans="2:11" ht="15">
      <c r="B75" s="222"/>
      <c r="C75" s="223"/>
      <c r="D75" s="216"/>
      <c r="E75" s="224"/>
      <c r="F75" s="213"/>
      <c r="G75" s="69"/>
      <c r="H75" s="226"/>
    </row>
    <row r="76" spans="2:11" ht="15">
      <c r="B76" s="222"/>
      <c r="C76" s="215"/>
      <c r="D76" s="216"/>
      <c r="E76" s="217"/>
      <c r="F76" s="213"/>
      <c r="G76" s="69"/>
      <c r="H76" s="226"/>
    </row>
    <row r="77" spans="2:11" ht="15">
      <c r="B77" s="227"/>
      <c r="C77" s="228"/>
      <c r="D77" s="229"/>
      <c r="E77" s="230"/>
      <c r="F77" s="231"/>
      <c r="G77" s="70"/>
      <c r="H77" s="232"/>
    </row>
    <row r="78" spans="2:11" ht="15">
      <c r="C78" s="17"/>
      <c r="D78" s="12"/>
      <c r="E78" s="13"/>
      <c r="F78" s="14"/>
      <c r="G78" s="15"/>
      <c r="H78" s="16"/>
    </row>
    <row r="79" spans="2:11" ht="12.75">
      <c r="C79" s="17"/>
      <c r="D79" s="34"/>
      <c r="E79" s="34"/>
      <c r="F79" s="55"/>
      <c r="G79" s="56"/>
      <c r="H79" s="16"/>
    </row>
    <row r="80" spans="2:11" ht="12.75">
      <c r="C80" s="17"/>
      <c r="D80" s="34"/>
      <c r="E80" s="34"/>
      <c r="F80" s="55"/>
      <c r="G80" s="56"/>
      <c r="H80" s="16"/>
    </row>
    <row r="81" spans="3:8" ht="12.75">
      <c r="C81" s="23"/>
      <c r="D81" s="34"/>
      <c r="E81" s="34"/>
      <c r="F81" s="55"/>
      <c r="G81" s="34"/>
      <c r="H81" s="23"/>
    </row>
    <row r="82" spans="3:8" ht="12.75">
      <c r="C82" s="23"/>
      <c r="D82" s="34"/>
      <c r="E82" s="34"/>
      <c r="F82" s="55"/>
      <c r="G82" s="34"/>
      <c r="H82" s="23"/>
    </row>
    <row r="83" spans="3:8" ht="12.75">
      <c r="D83" s="34"/>
      <c r="E83" s="34"/>
      <c r="F83" s="55"/>
      <c r="G83" s="34"/>
      <c r="H83" s="23"/>
    </row>
    <row r="84" spans="3:8" ht="12.75">
      <c r="C84" s="23"/>
      <c r="D84" s="34"/>
      <c r="E84" s="34"/>
      <c r="F84" s="55"/>
      <c r="G84" s="34"/>
      <c r="H84" s="23"/>
    </row>
    <row r="85" spans="3:8" ht="12.75">
      <c r="C85" s="23"/>
      <c r="D85" s="34"/>
      <c r="E85" s="34"/>
      <c r="F85" s="55"/>
      <c r="G85" s="34"/>
      <c r="H85" s="23"/>
    </row>
  </sheetData>
  <sheetProtection algorithmName="SHA-512" hashValue="fJ9VxShBoi5TdXcJvyYEUGFkaEg+wnw2zrROxmEvSvASrEHyPC7BzgLMUlHB0HkjWDM3lRgLguSGs5bCmgwCsw==" saltValue="EZ7Ghgc7fddU49fl0d6a4g==" spinCount="100000" sheet="1" objects="1" scenarios="1"/>
  <mergeCells count="22">
    <mergeCell ref="B53:H53"/>
    <mergeCell ref="B55:H55"/>
    <mergeCell ref="B59:B60"/>
    <mergeCell ref="C59:C60"/>
    <mergeCell ref="D59:D60"/>
    <mergeCell ref="E59:F59"/>
    <mergeCell ref="G59:H59"/>
    <mergeCell ref="B38:B39"/>
    <mergeCell ref="C38:C39"/>
    <mergeCell ref="D38:D39"/>
    <mergeCell ref="B34:H34"/>
    <mergeCell ref="E38:F38"/>
    <mergeCell ref="G38:H38"/>
    <mergeCell ref="B2:H2"/>
    <mergeCell ref="B4:H4"/>
    <mergeCell ref="B32:H32"/>
    <mergeCell ref="D8:D9"/>
    <mergeCell ref="E8:F8"/>
    <mergeCell ref="G8:H8"/>
    <mergeCell ref="B6:H6"/>
    <mergeCell ref="B8:B9"/>
    <mergeCell ref="C8:C9"/>
  </mergeCells>
  <phoneticPr fontId="8" type="noConversion"/>
  <pageMargins left="0.25" right="0.25" top="0.75" bottom="0.75" header="0.3" footer="0.3"/>
  <pageSetup orientation="landscape" r:id="rId1"/>
  <headerFooter alignWithMargins="0"/>
  <rowBreaks count="2" manualBreakCount="2">
    <brk id="29" max="16383" man="1"/>
    <brk id="5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B46" sqref="B46"/>
    </sheetView>
  </sheetViews>
  <sheetFormatPr baseColWidth="10" defaultRowHeight="12.75"/>
  <cols>
    <col min="1" max="1" width="9.7109375" bestFit="1" customWidth="1"/>
    <col min="2" max="2" width="95" bestFit="1" customWidth="1"/>
    <col min="3" max="3" width="13.5703125" customWidth="1"/>
    <col min="4" max="4" width="13" style="194" customWidth="1"/>
    <col min="5" max="5" width="11.7109375" bestFit="1" customWidth="1"/>
    <col min="7" max="7" width="11.7109375" bestFit="1" customWidth="1"/>
  </cols>
  <sheetData>
    <row r="1" spans="1:7" ht="25.5">
      <c r="A1" s="185" t="s">
        <v>176</v>
      </c>
      <c r="B1" s="185" t="s">
        <v>177</v>
      </c>
      <c r="C1" s="186" t="s">
        <v>64</v>
      </c>
      <c r="D1" s="187" t="s">
        <v>178</v>
      </c>
      <c r="E1" s="186" t="s">
        <v>179</v>
      </c>
    </row>
    <row r="2" spans="1:7" ht="15">
      <c r="A2" s="188">
        <v>1802</v>
      </c>
      <c r="B2" s="189" t="s">
        <v>65</v>
      </c>
      <c r="C2" s="190">
        <f>SUM(C3:C45)</f>
        <v>9404137.6400000006</v>
      </c>
      <c r="D2" s="190">
        <f>SUM(D3:D45)</f>
        <v>9476809.7199999988</v>
      </c>
      <c r="E2" s="190">
        <f>SUM(E3:E45)</f>
        <v>7304679.6900000032</v>
      </c>
      <c r="G2" s="194"/>
    </row>
    <row r="3" spans="1:7">
      <c r="A3" s="191">
        <v>21101</v>
      </c>
      <c r="B3" s="192" t="s">
        <v>66</v>
      </c>
      <c r="C3" s="193">
        <v>57899</v>
      </c>
      <c r="D3" s="193">
        <v>50000</v>
      </c>
      <c r="E3" s="193">
        <v>38827.339999999997</v>
      </c>
    </row>
    <row r="4" spans="1:7">
      <c r="A4" s="191">
        <v>21201</v>
      </c>
      <c r="B4" s="192" t="s">
        <v>67</v>
      </c>
      <c r="C4" s="192">
        <v>986.88</v>
      </c>
      <c r="D4" s="193">
        <v>12</v>
      </c>
      <c r="E4" s="192">
        <v>638</v>
      </c>
    </row>
    <row r="5" spans="1:7">
      <c r="A5" s="191">
        <v>21601</v>
      </c>
      <c r="B5" s="192" t="s">
        <v>68</v>
      </c>
      <c r="C5" s="193">
        <v>30000</v>
      </c>
      <c r="D5" s="193">
        <v>30000</v>
      </c>
      <c r="E5" s="193">
        <v>23225.62</v>
      </c>
    </row>
    <row r="6" spans="1:7">
      <c r="A6" s="191">
        <v>22101</v>
      </c>
      <c r="B6" s="192" t="s">
        <v>69</v>
      </c>
      <c r="C6" s="192">
        <v>946</v>
      </c>
      <c r="D6" s="193">
        <v>1000</v>
      </c>
      <c r="E6" s="192">
        <v>490.32</v>
      </c>
    </row>
    <row r="7" spans="1:7">
      <c r="A7" s="191">
        <v>22301</v>
      </c>
      <c r="B7" s="192" t="s">
        <v>70</v>
      </c>
      <c r="C7" s="192">
        <v>12</v>
      </c>
      <c r="D7" s="193">
        <v>12</v>
      </c>
      <c r="E7" s="192">
        <v>0</v>
      </c>
    </row>
    <row r="8" spans="1:7">
      <c r="A8" s="191">
        <v>24201</v>
      </c>
      <c r="B8" s="192" t="s">
        <v>71</v>
      </c>
      <c r="C8" s="193">
        <v>20645.509999999998</v>
      </c>
      <c r="D8" s="193">
        <v>20000</v>
      </c>
      <c r="E8" s="193">
        <v>15912.21</v>
      </c>
    </row>
    <row r="9" spans="1:7">
      <c r="A9" s="191">
        <v>24401</v>
      </c>
      <c r="B9" s="192" t="s">
        <v>72</v>
      </c>
      <c r="C9" s="193">
        <v>16168.61</v>
      </c>
      <c r="D9" s="193">
        <v>10000</v>
      </c>
      <c r="E9" s="193">
        <v>4918.6099999999997</v>
      </c>
    </row>
    <row r="10" spans="1:7">
      <c r="A10" s="191">
        <v>24601</v>
      </c>
      <c r="B10" s="192" t="s">
        <v>73</v>
      </c>
      <c r="C10" s="193">
        <v>623338.96</v>
      </c>
      <c r="D10" s="193">
        <v>350000</v>
      </c>
      <c r="E10" s="193">
        <v>320024.89</v>
      </c>
    </row>
    <row r="11" spans="1:7">
      <c r="A11" s="191">
        <v>24901</v>
      </c>
      <c r="B11" s="192" t="s">
        <v>74</v>
      </c>
      <c r="C11" s="193">
        <v>4359360.07</v>
      </c>
      <c r="D11" s="193">
        <v>4000000</v>
      </c>
      <c r="E11" s="193">
        <v>3525450.96</v>
      </c>
    </row>
    <row r="12" spans="1:7">
      <c r="A12" s="191">
        <v>25101</v>
      </c>
      <c r="B12" s="192" t="s">
        <v>75</v>
      </c>
      <c r="C12" s="192">
        <v>900</v>
      </c>
      <c r="D12" s="193">
        <v>900</v>
      </c>
      <c r="E12" s="192">
        <v>298.16000000000003</v>
      </c>
    </row>
    <row r="13" spans="1:7">
      <c r="A13" s="191">
        <v>25401</v>
      </c>
      <c r="B13" s="192" t="s">
        <v>180</v>
      </c>
      <c r="C13" s="193">
        <v>6000</v>
      </c>
      <c r="D13" s="193">
        <v>12</v>
      </c>
      <c r="E13" s="193">
        <v>5837.63</v>
      </c>
    </row>
    <row r="14" spans="1:7">
      <c r="A14" s="191">
        <v>26101</v>
      </c>
      <c r="B14" s="192" t="s">
        <v>76</v>
      </c>
      <c r="C14" s="193">
        <v>1402298.18</v>
      </c>
      <c r="D14" s="193">
        <v>1402298.18</v>
      </c>
      <c r="E14" s="193">
        <v>1188330.46</v>
      </c>
    </row>
    <row r="15" spans="1:7">
      <c r="A15" s="191">
        <v>26102</v>
      </c>
      <c r="B15" s="192" t="s">
        <v>77</v>
      </c>
      <c r="C15" s="193">
        <v>39701.82</v>
      </c>
      <c r="D15" s="193">
        <v>39000</v>
      </c>
      <c r="E15" s="193">
        <v>35199.9</v>
      </c>
    </row>
    <row r="16" spans="1:7">
      <c r="A16" s="191">
        <v>27101</v>
      </c>
      <c r="B16" s="192" t="s">
        <v>78</v>
      </c>
      <c r="C16" s="193">
        <v>8750</v>
      </c>
      <c r="D16" s="193">
        <v>8750</v>
      </c>
      <c r="E16" s="192">
        <v>0</v>
      </c>
    </row>
    <row r="17" spans="1:7">
      <c r="A17" s="191">
        <v>27201</v>
      </c>
      <c r="B17" s="192" t="s">
        <v>79</v>
      </c>
      <c r="C17" s="193">
        <v>204000</v>
      </c>
      <c r="D17" s="193">
        <v>204000</v>
      </c>
      <c r="E17" s="193">
        <v>118185.92</v>
      </c>
    </row>
    <row r="18" spans="1:7">
      <c r="A18" s="191">
        <v>28301</v>
      </c>
      <c r="B18" s="192" t="s">
        <v>80</v>
      </c>
      <c r="C18" s="193">
        <v>461756</v>
      </c>
      <c r="D18" s="193">
        <v>462000</v>
      </c>
      <c r="E18" s="193">
        <v>459987.24</v>
      </c>
    </row>
    <row r="19" spans="1:7">
      <c r="A19" s="191">
        <v>29101</v>
      </c>
      <c r="B19" s="192" t="s">
        <v>81</v>
      </c>
      <c r="C19" s="193">
        <v>88951.84</v>
      </c>
      <c r="D19" s="193">
        <v>88000</v>
      </c>
      <c r="E19" s="193">
        <v>80950.91</v>
      </c>
    </row>
    <row r="20" spans="1:7">
      <c r="A20" s="191">
        <v>29201</v>
      </c>
      <c r="B20" s="192" t="s">
        <v>82</v>
      </c>
      <c r="C20" s="192">
        <v>12</v>
      </c>
      <c r="D20" s="193">
        <v>12</v>
      </c>
      <c r="E20" s="192">
        <v>0</v>
      </c>
    </row>
    <row r="21" spans="1:7">
      <c r="A21" s="191">
        <v>29301</v>
      </c>
      <c r="B21" s="192" t="s">
        <v>83</v>
      </c>
      <c r="C21" s="193">
        <v>22012</v>
      </c>
      <c r="D21" s="193">
        <v>8700</v>
      </c>
      <c r="E21" s="193">
        <v>8655.61</v>
      </c>
    </row>
    <row r="22" spans="1:7">
      <c r="A22" s="191">
        <v>29401</v>
      </c>
      <c r="B22" s="192" t="s">
        <v>84</v>
      </c>
      <c r="C22" s="193">
        <v>151250</v>
      </c>
      <c r="D22" s="193">
        <v>8000</v>
      </c>
      <c r="E22" s="193">
        <v>5044.6499999999996</v>
      </c>
      <c r="G22" s="194"/>
    </row>
    <row r="23" spans="1:7">
      <c r="A23" s="191">
        <v>29601</v>
      </c>
      <c r="B23" s="192" t="s">
        <v>85</v>
      </c>
      <c r="C23" s="193">
        <v>410604.16</v>
      </c>
      <c r="D23" s="193">
        <v>310000</v>
      </c>
      <c r="E23" s="193">
        <v>269353.57</v>
      </c>
    </row>
    <row r="24" spans="1:7">
      <c r="A24" s="191">
        <v>29801</v>
      </c>
      <c r="B24" s="192" t="s">
        <v>86</v>
      </c>
      <c r="C24" s="193">
        <v>32000</v>
      </c>
      <c r="D24" s="193">
        <v>2000</v>
      </c>
      <c r="E24" s="193">
        <v>1341.98</v>
      </c>
    </row>
    <row r="25" spans="1:7">
      <c r="A25" s="191">
        <v>31104</v>
      </c>
      <c r="B25" s="192" t="s">
        <v>87</v>
      </c>
      <c r="C25" s="193">
        <v>18542.400000000001</v>
      </c>
      <c r="D25" s="193">
        <v>16000</v>
      </c>
      <c r="E25" s="193">
        <v>14542.4</v>
      </c>
    </row>
    <row r="26" spans="1:7">
      <c r="A26" s="191">
        <v>31401</v>
      </c>
      <c r="B26" s="192" t="s">
        <v>88</v>
      </c>
      <c r="C26" s="193">
        <v>54684.03</v>
      </c>
      <c r="D26" s="193">
        <f>+C79</f>
        <v>77760</v>
      </c>
      <c r="E26" s="193">
        <v>54684.03</v>
      </c>
    </row>
    <row r="27" spans="1:7">
      <c r="A27" s="191">
        <v>31801</v>
      </c>
      <c r="B27" s="192" t="s">
        <v>89</v>
      </c>
      <c r="C27" s="193">
        <v>5200</v>
      </c>
      <c r="D27" s="193">
        <v>5200</v>
      </c>
      <c r="E27" s="192">
        <v>780</v>
      </c>
    </row>
    <row r="28" spans="1:7">
      <c r="A28" s="191">
        <v>32301</v>
      </c>
      <c r="B28" s="192" t="s">
        <v>90</v>
      </c>
      <c r="C28" s="193">
        <v>84431.13</v>
      </c>
      <c r="D28" s="193">
        <v>50000</v>
      </c>
      <c r="E28" s="193">
        <v>45250.19</v>
      </c>
    </row>
    <row r="29" spans="1:7">
      <c r="A29" s="191">
        <v>33201</v>
      </c>
      <c r="B29" s="192" t="s">
        <v>91</v>
      </c>
      <c r="C29" s="192">
        <v>12</v>
      </c>
      <c r="D29" s="193">
        <v>12</v>
      </c>
      <c r="E29" s="192">
        <v>0</v>
      </c>
    </row>
    <row r="30" spans="1:7">
      <c r="A30" s="191">
        <v>33603</v>
      </c>
      <c r="B30" s="192" t="s">
        <v>92</v>
      </c>
      <c r="C30" s="193">
        <v>38320</v>
      </c>
      <c r="D30" s="193">
        <v>38000</v>
      </c>
      <c r="E30" s="193">
        <v>22043</v>
      </c>
    </row>
    <row r="31" spans="1:7">
      <c r="A31" s="191">
        <v>33605</v>
      </c>
      <c r="B31" s="192" t="s">
        <v>93</v>
      </c>
      <c r="C31" s="192">
        <v>12</v>
      </c>
      <c r="D31" s="193">
        <v>12</v>
      </c>
      <c r="E31" s="192">
        <v>0</v>
      </c>
    </row>
    <row r="32" spans="1:7">
      <c r="A32" s="191">
        <v>34701</v>
      </c>
      <c r="B32" s="192" t="s">
        <v>94</v>
      </c>
      <c r="C32" s="192">
        <v>12</v>
      </c>
      <c r="D32" s="193">
        <v>12</v>
      </c>
      <c r="E32" s="192">
        <v>0</v>
      </c>
    </row>
    <row r="33" spans="1:10">
      <c r="A33" s="191">
        <v>35101</v>
      </c>
      <c r="B33" s="192" t="s">
        <v>95</v>
      </c>
      <c r="C33" s="193">
        <v>14048</v>
      </c>
      <c r="D33" s="193">
        <v>10000</v>
      </c>
      <c r="E33" s="193">
        <v>3248</v>
      </c>
    </row>
    <row r="34" spans="1:10">
      <c r="A34" s="191">
        <v>35501</v>
      </c>
      <c r="B34" s="192" t="s">
        <v>97</v>
      </c>
      <c r="C34" s="193">
        <v>98362.46</v>
      </c>
      <c r="D34" s="193">
        <v>70000</v>
      </c>
      <c r="E34" s="193">
        <v>50760.91</v>
      </c>
    </row>
    <row r="35" spans="1:10">
      <c r="A35" s="191">
        <v>35702</v>
      </c>
      <c r="B35" s="192" t="s">
        <v>98</v>
      </c>
      <c r="C35" s="193">
        <v>16556</v>
      </c>
      <c r="D35" s="193">
        <f>50000+72672.08</f>
        <v>122672.08</v>
      </c>
      <c r="E35" s="193">
        <v>9383.8799999999992</v>
      </c>
    </row>
    <row r="36" spans="1:10">
      <c r="A36" s="191">
        <v>37501</v>
      </c>
      <c r="B36" s="192" t="s">
        <v>99</v>
      </c>
      <c r="C36" s="193">
        <v>83067</v>
      </c>
      <c r="D36" s="193">
        <v>40000</v>
      </c>
      <c r="E36" s="193">
        <v>78882</v>
      </c>
    </row>
    <row r="37" spans="1:10">
      <c r="A37" s="191">
        <v>38201</v>
      </c>
      <c r="B37" s="192" t="s">
        <v>100</v>
      </c>
      <c r="C37" s="192">
        <v>12</v>
      </c>
      <c r="D37" s="193">
        <v>12</v>
      </c>
      <c r="E37" s="192">
        <v>0</v>
      </c>
    </row>
    <row r="38" spans="1:10">
      <c r="A38" s="191">
        <v>39201</v>
      </c>
      <c r="B38" s="192" t="s">
        <v>101</v>
      </c>
      <c r="C38" s="192">
        <v>0</v>
      </c>
      <c r="D38" s="193">
        <v>12</v>
      </c>
      <c r="E38" s="192">
        <v>0</v>
      </c>
      <c r="G38" s="194"/>
    </row>
    <row r="39" spans="1:10">
      <c r="A39" s="191">
        <v>39903</v>
      </c>
      <c r="B39" s="192" t="s">
        <v>102</v>
      </c>
      <c r="C39" s="192">
        <v>12</v>
      </c>
      <c r="D39" s="193">
        <v>12</v>
      </c>
      <c r="E39" s="192">
        <v>0</v>
      </c>
    </row>
    <row r="40" spans="1:10">
      <c r="A40" s="191">
        <v>51101</v>
      </c>
      <c r="B40" s="192" t="s">
        <v>103</v>
      </c>
      <c r="C40" s="193">
        <v>100234.18</v>
      </c>
      <c r="D40" s="193">
        <v>100000</v>
      </c>
      <c r="E40" s="193">
        <v>54163.62</v>
      </c>
      <c r="J40" t="s">
        <v>181</v>
      </c>
    </row>
    <row r="41" spans="1:10">
      <c r="A41" s="191">
        <v>51501</v>
      </c>
      <c r="B41" s="192" t="s">
        <v>182</v>
      </c>
      <c r="C41" s="193">
        <v>237339.41</v>
      </c>
      <c r="D41" s="193">
        <v>240000</v>
      </c>
      <c r="E41" s="193">
        <v>223095.3</v>
      </c>
    </row>
    <row r="42" spans="1:10">
      <c r="A42" s="191">
        <v>54101</v>
      </c>
      <c r="B42" s="192" t="s">
        <v>104</v>
      </c>
      <c r="C42" s="193">
        <v>599800</v>
      </c>
      <c r="D42" s="193">
        <v>1412409.46</v>
      </c>
      <c r="E42" s="193">
        <v>599800</v>
      </c>
    </row>
    <row r="43" spans="1:10">
      <c r="A43" s="191">
        <v>56301</v>
      </c>
      <c r="B43" s="192" t="s">
        <v>105</v>
      </c>
      <c r="C43" s="193">
        <v>57000</v>
      </c>
      <c r="D43" s="193">
        <v>250000</v>
      </c>
      <c r="E43" s="192">
        <v>0</v>
      </c>
    </row>
    <row r="44" spans="1:10">
      <c r="A44" s="191">
        <v>56601</v>
      </c>
      <c r="B44" s="192" t="s">
        <v>183</v>
      </c>
      <c r="C44" s="193">
        <v>20400</v>
      </c>
      <c r="D44" s="193">
        <v>25000</v>
      </c>
      <c r="E44" s="193">
        <v>20366.099999999999</v>
      </c>
    </row>
    <row r="45" spans="1:10">
      <c r="A45" s="191">
        <v>56701</v>
      </c>
      <c r="B45" s="192" t="s">
        <v>184</v>
      </c>
      <c r="C45" s="193">
        <v>38500</v>
      </c>
      <c r="D45" s="193">
        <v>25000</v>
      </c>
      <c r="E45" s="193">
        <v>25006.28</v>
      </c>
    </row>
    <row r="46" spans="1:10" ht="15">
      <c r="A46" s="188">
        <v>1809</v>
      </c>
      <c r="B46" s="189" t="s">
        <v>185</v>
      </c>
      <c r="C46" s="190">
        <f>SUM(C47:C71)</f>
        <v>2351024.84</v>
      </c>
      <c r="D46" s="190">
        <f>SUM(D47:D71)</f>
        <v>2451167.4499999997</v>
      </c>
      <c r="E46" s="190">
        <f>SUM(E47:E71)</f>
        <v>1336746.8</v>
      </c>
      <c r="G46" s="194"/>
    </row>
    <row r="47" spans="1:10">
      <c r="A47" s="191">
        <v>21101</v>
      </c>
      <c r="B47" s="192" t="s">
        <v>66</v>
      </c>
      <c r="C47" s="193">
        <v>36000</v>
      </c>
      <c r="D47" s="195">
        <v>48500</v>
      </c>
      <c r="E47" s="193">
        <v>24822.71</v>
      </c>
    </row>
    <row r="48" spans="1:10">
      <c r="A48" s="191">
        <v>21201</v>
      </c>
      <c r="B48" s="192" t="s">
        <v>67</v>
      </c>
      <c r="C48" s="193">
        <v>15000</v>
      </c>
      <c r="D48" s="195">
        <v>50000</v>
      </c>
      <c r="E48" s="193">
        <v>13763.49</v>
      </c>
    </row>
    <row r="49" spans="1:5">
      <c r="A49" s="191">
        <v>21601</v>
      </c>
      <c r="B49" s="192" t="s">
        <v>68</v>
      </c>
      <c r="C49" s="193">
        <v>10000</v>
      </c>
      <c r="D49" s="195">
        <v>25000</v>
      </c>
      <c r="E49" s="193">
        <v>7499.01</v>
      </c>
    </row>
    <row r="50" spans="1:5">
      <c r="A50" s="191">
        <v>22101</v>
      </c>
      <c r="B50" s="192" t="s">
        <v>69</v>
      </c>
      <c r="C50" s="193">
        <v>4991.37</v>
      </c>
      <c r="D50" s="195">
        <v>6000</v>
      </c>
      <c r="E50" s="193">
        <v>3906.2</v>
      </c>
    </row>
    <row r="51" spans="1:5">
      <c r="A51" s="191">
        <v>24901</v>
      </c>
      <c r="B51" s="192" t="s">
        <v>74</v>
      </c>
      <c r="C51" s="193">
        <v>3958.29</v>
      </c>
      <c r="D51" s="195">
        <v>15000</v>
      </c>
      <c r="E51" s="192">
        <v>0</v>
      </c>
    </row>
    <row r="52" spans="1:5">
      <c r="A52" s="191">
        <v>26101</v>
      </c>
      <c r="B52" s="192" t="s">
        <v>186</v>
      </c>
      <c r="C52" s="193">
        <v>63000</v>
      </c>
      <c r="D52" s="195">
        <v>350000</v>
      </c>
      <c r="E52" s="192">
        <v>0</v>
      </c>
    </row>
    <row r="53" spans="1:5">
      <c r="A53" s="191">
        <v>26102</v>
      </c>
      <c r="B53" s="192" t="s">
        <v>77</v>
      </c>
      <c r="C53" s="193">
        <v>10000</v>
      </c>
      <c r="D53" s="195">
        <v>30000</v>
      </c>
      <c r="E53" s="193">
        <v>5185.25</v>
      </c>
    </row>
    <row r="54" spans="1:5">
      <c r="A54" s="191">
        <v>27101</v>
      </c>
      <c r="B54" s="192" t="s">
        <v>78</v>
      </c>
      <c r="C54" s="193">
        <v>15000</v>
      </c>
      <c r="D54" s="195">
        <v>25000</v>
      </c>
      <c r="E54" s="193">
        <v>5853.6</v>
      </c>
    </row>
    <row r="55" spans="1:5">
      <c r="A55" s="191">
        <v>29101</v>
      </c>
      <c r="B55" s="192" t="s">
        <v>81</v>
      </c>
      <c r="C55" s="193">
        <v>13449.66</v>
      </c>
      <c r="D55" s="195">
        <v>20000</v>
      </c>
      <c r="E55" s="193">
        <v>12959.42</v>
      </c>
    </row>
    <row r="56" spans="1:5">
      <c r="A56" s="191">
        <v>29201</v>
      </c>
      <c r="B56" s="192" t="s">
        <v>82</v>
      </c>
      <c r="C56" s="193">
        <v>1000</v>
      </c>
      <c r="D56" s="195">
        <v>6000</v>
      </c>
      <c r="E56" s="192">
        <v>0</v>
      </c>
    </row>
    <row r="57" spans="1:5">
      <c r="A57" s="191">
        <v>29401</v>
      </c>
      <c r="B57" s="192" t="s">
        <v>84</v>
      </c>
      <c r="C57" s="193">
        <v>7000</v>
      </c>
      <c r="D57" s="195">
        <v>20000</v>
      </c>
      <c r="E57" s="193">
        <v>2887.96</v>
      </c>
    </row>
    <row r="58" spans="1:5">
      <c r="A58" s="191">
        <v>29601</v>
      </c>
      <c r="B58" s="192" t="s">
        <v>85</v>
      </c>
      <c r="C58" s="193">
        <v>76550.34</v>
      </c>
      <c r="D58" s="195">
        <v>80000</v>
      </c>
      <c r="E58" s="193">
        <v>42394.84</v>
      </c>
    </row>
    <row r="59" spans="1:5">
      <c r="A59" s="191">
        <v>31401</v>
      </c>
      <c r="B59" s="192" t="s">
        <v>88</v>
      </c>
      <c r="C59" s="193">
        <v>6524.84</v>
      </c>
      <c r="D59" s="195">
        <v>6524.84</v>
      </c>
      <c r="E59" s="193">
        <v>6499.96</v>
      </c>
    </row>
    <row r="60" spans="1:5">
      <c r="A60" s="191">
        <v>31801</v>
      </c>
      <c r="B60" s="192" t="s">
        <v>89</v>
      </c>
      <c r="C60" s="193">
        <v>5000</v>
      </c>
      <c r="D60" s="195">
        <v>5000</v>
      </c>
      <c r="E60" s="192">
        <v>492.39</v>
      </c>
    </row>
    <row r="61" spans="1:5">
      <c r="A61" s="191">
        <v>32301</v>
      </c>
      <c r="B61" s="192" t="s">
        <v>90</v>
      </c>
      <c r="C61" s="193">
        <v>35000</v>
      </c>
      <c r="D61" s="195">
        <v>10000</v>
      </c>
      <c r="E61" s="192">
        <v>0</v>
      </c>
    </row>
    <row r="62" spans="1:5">
      <c r="A62" s="191">
        <v>33501</v>
      </c>
      <c r="B62" s="192" t="s">
        <v>187</v>
      </c>
      <c r="C62" s="193">
        <v>0</v>
      </c>
      <c r="D62" s="195">
        <v>100000</v>
      </c>
      <c r="E62" s="192">
        <v>0</v>
      </c>
    </row>
    <row r="63" spans="1:5">
      <c r="A63" s="191">
        <v>35101</v>
      </c>
      <c r="B63" s="192" t="s">
        <v>95</v>
      </c>
      <c r="C63" s="193">
        <v>1000</v>
      </c>
      <c r="D63" s="195">
        <v>20000</v>
      </c>
      <c r="E63" s="192">
        <v>0</v>
      </c>
    </row>
    <row r="64" spans="1:5">
      <c r="A64" s="191">
        <v>35201</v>
      </c>
      <c r="B64" s="192" t="s">
        <v>96</v>
      </c>
      <c r="C64" s="193">
        <v>23001</v>
      </c>
      <c r="D64" s="195">
        <v>25000</v>
      </c>
      <c r="E64" s="193">
        <v>17412.84</v>
      </c>
    </row>
    <row r="65" spans="1:5">
      <c r="A65" s="191">
        <v>35501</v>
      </c>
      <c r="B65" s="192" t="s">
        <v>97</v>
      </c>
      <c r="C65" s="193">
        <v>16550.34</v>
      </c>
      <c r="D65" s="195">
        <v>85000</v>
      </c>
      <c r="E65" s="193">
        <v>1728</v>
      </c>
    </row>
    <row r="66" spans="1:5">
      <c r="A66" s="191">
        <v>35702</v>
      </c>
      <c r="B66" s="192" t="s">
        <v>98</v>
      </c>
      <c r="C66" s="193">
        <v>2000</v>
      </c>
      <c r="D66" s="195">
        <v>20000</v>
      </c>
      <c r="E66" s="192">
        <v>0</v>
      </c>
    </row>
    <row r="67" spans="1:5">
      <c r="A67" s="191">
        <v>37501</v>
      </c>
      <c r="B67" s="192" t="s">
        <v>99</v>
      </c>
      <c r="C67" s="193">
        <v>19000</v>
      </c>
      <c r="D67" s="195">
        <v>19000</v>
      </c>
      <c r="E67" s="193">
        <v>1485</v>
      </c>
    </row>
    <row r="68" spans="1:5">
      <c r="A68" s="191">
        <v>39201</v>
      </c>
      <c r="B68" s="192" t="s">
        <v>101</v>
      </c>
      <c r="C68" s="193">
        <v>20000</v>
      </c>
      <c r="D68" s="195">
        <v>35000</v>
      </c>
      <c r="E68" s="192">
        <v>972</v>
      </c>
    </row>
    <row r="69" spans="1:5">
      <c r="A69" s="191">
        <v>51101</v>
      </c>
      <c r="B69" s="192" t="s">
        <v>103</v>
      </c>
      <c r="C69" s="193">
        <v>412999</v>
      </c>
      <c r="D69" s="195">
        <v>150000</v>
      </c>
      <c r="E69" s="193">
        <v>260809.65</v>
      </c>
    </row>
    <row r="70" spans="1:5">
      <c r="A70" s="191">
        <v>51501</v>
      </c>
      <c r="B70" s="192" t="s">
        <v>182</v>
      </c>
      <c r="C70" s="193">
        <v>347000</v>
      </c>
      <c r="D70" s="195">
        <v>400000</v>
      </c>
      <c r="E70" s="193">
        <v>328274.48</v>
      </c>
    </row>
    <row r="71" spans="1:5">
      <c r="A71" s="196">
        <v>54101</v>
      </c>
      <c r="B71" s="197" t="s">
        <v>104</v>
      </c>
      <c r="C71" s="198">
        <v>1207000</v>
      </c>
      <c r="D71" s="199">
        <f>800000+100142.61</f>
        <v>900142.61</v>
      </c>
      <c r="E71" s="198">
        <v>599800</v>
      </c>
    </row>
    <row r="73" spans="1:5">
      <c r="A73" s="334" t="s">
        <v>188</v>
      </c>
      <c r="B73" s="334"/>
      <c r="C73" s="334"/>
      <c r="D73" s="334"/>
      <c r="E73" s="334"/>
    </row>
    <row r="74" spans="1:5">
      <c r="A74" s="200" t="s">
        <v>189</v>
      </c>
      <c r="B74" s="200"/>
      <c r="C74" s="200"/>
      <c r="D74" s="201"/>
      <c r="E74" s="200"/>
    </row>
    <row r="75" spans="1:5">
      <c r="A75" s="334" t="s">
        <v>190</v>
      </c>
      <c r="B75" s="334"/>
      <c r="C75" s="334"/>
      <c r="D75" s="334"/>
      <c r="E75" s="334"/>
    </row>
    <row r="76" spans="1:5">
      <c r="A76" s="200" t="s">
        <v>191</v>
      </c>
      <c r="B76" s="200"/>
      <c r="C76" s="200"/>
      <c r="D76" s="201"/>
      <c r="E76" s="200"/>
    </row>
    <row r="77" spans="1:5">
      <c r="A77" s="200"/>
      <c r="B77" s="200"/>
      <c r="C77" s="200"/>
      <c r="D77" s="201"/>
      <c r="E77" s="200"/>
    </row>
    <row r="78" spans="1:5" ht="15">
      <c r="A78" s="335" t="s">
        <v>192</v>
      </c>
      <c r="B78" s="335"/>
      <c r="C78" s="202">
        <f>SUM(C79:C79)</f>
        <v>77760</v>
      </c>
    </row>
    <row r="79" spans="1:5">
      <c r="A79" s="203">
        <v>18</v>
      </c>
      <c r="B79" s="204" t="s">
        <v>193</v>
      </c>
      <c r="C79" s="205">
        <v>77760</v>
      </c>
    </row>
    <row r="81" spans="6:6">
      <c r="F81" s="255"/>
    </row>
  </sheetData>
  <sheetProtection algorithmName="SHA-512" hashValue="SWSPonBmx5mJNymzO3MTdZFhDKpAxnHJVYYwTmViVNhCs3W4hcU7XduMZyBRz+RXES7QXh1RpA8P7vyiWE/MJQ==" saltValue="1OuuAK5plnyVo26hLnb1uw==" spinCount="100000" sheet="1" objects="1" scenarios="1"/>
  <mergeCells count="3">
    <mergeCell ref="A73:E73"/>
    <mergeCell ref="A75:E75"/>
    <mergeCell ref="A78:B7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PROY. INV. MPAL.</vt:lpstr>
      <vt:lpstr>PROY. INV. CONV.</vt:lpstr>
      <vt:lpstr>GASTO CORRIENTE</vt:lpstr>
      <vt:lpstr>'PROY. INV. MPAL.'!Área_de_impresión</vt:lpstr>
    </vt:vector>
  </TitlesOfParts>
  <Company>The houze!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</dc:creator>
  <cp:lastModifiedBy>TesoreriaTransp</cp:lastModifiedBy>
  <cp:lastPrinted>2022-11-23T01:44:15Z</cp:lastPrinted>
  <dcterms:created xsi:type="dcterms:W3CDTF">2007-10-22T10:17:14Z</dcterms:created>
  <dcterms:modified xsi:type="dcterms:W3CDTF">2023-02-07T18:39:33Z</dcterms:modified>
</cp:coreProperties>
</file>